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ithgrima/Documents/SLSS/General/"/>
    </mc:Choice>
  </mc:AlternateContent>
  <workbookProtection workbookPassword="CC39" lockStructure="1"/>
  <bookViews>
    <workbookView xWindow="0" yWindow="460" windowWidth="28800" windowHeight="15940" tabRatio="853" firstSheet="1" activeTab="11"/>
  </bookViews>
  <sheets>
    <sheet name="Results Summary" sheetId="1" r:id="rId1"/>
    <sheet name="Sheet3" sheetId="2" r:id="rId2"/>
    <sheet name="Weightings" sheetId="3" r:id="rId3"/>
    <sheet name="1 Admin &amp; Meetings" sheetId="4" r:id="rId4"/>
    <sheet name="2 Membership Retention" sheetId="5" r:id="rId5"/>
    <sheet name="3 Awards" sheetId="6" r:id="rId6"/>
    <sheet name="Sheet1" sheetId="7" r:id="rId7"/>
    <sheet name="Sheet2" sheetId="8" r:id="rId8"/>
    <sheet name="4 Patrol Efficiency" sheetId="9" r:id="rId9"/>
    <sheet name="5 Lifesaving" sheetId="10" r:id="rId10"/>
    <sheet name="6 SurfCom" sheetId="11" r:id="rId11"/>
    <sheet name="7 BOL &amp; BOSS" sheetId="12" r:id="rId12"/>
  </sheets>
  <definedNames>
    <definedName name="_xlnm._FilterDatabase" localSheetId="5" hidden="1">'3 Awards'!$B$5:$S$19</definedName>
    <definedName name="_xlnm._FilterDatabase" localSheetId="9" hidden="1">'5 Lifesaving'!$A$62:$N$76</definedName>
    <definedName name="_xlnm._FilterDatabase" localSheetId="2" hidden="1">Weightings!$A$4:$F$5</definedName>
    <definedName name="_xlnm.Print_Area" localSheetId="8">'4 Patrol Efficiency'!$A$1:$G$21</definedName>
    <definedName name="_xlnm.Print_Area" localSheetId="11">'7 BOL &amp; BOSS'!$B$1:$H$186</definedName>
    <definedName name="_xlnm.Print_Area" localSheetId="2">Weightings!$A$1:$F$27</definedName>
    <definedName name="Z_43928018_20FC_6C49_94FA_568504086177_.wvu.FilterData" localSheetId="5" hidden="1">'3 Awards'!$B$5:$S$19</definedName>
    <definedName name="Z_43928018_20FC_6C49_94FA_568504086177_.wvu.FilterData" localSheetId="9" hidden="1">'5 Lifesaving'!$A$62:$N$76</definedName>
    <definedName name="Z_43928018_20FC_6C49_94FA_568504086177_.wvu.FilterData" localSheetId="2" hidden="1">Weightings!$A$4:$F$5</definedName>
    <definedName name="Z_43928018_20FC_6C49_94FA_568504086177_.wvu.PrintArea" localSheetId="8" hidden="1">'4 Patrol Efficiency'!$A$1:$G$21</definedName>
    <definedName name="Z_43928018_20FC_6C49_94FA_568504086177_.wvu.PrintArea" localSheetId="11" hidden="1">'7 BOL &amp; BOSS'!$B$1:$H$186</definedName>
    <definedName name="Z_43928018_20FC_6C49_94FA_568504086177_.wvu.PrintArea" localSheetId="2" hidden="1">Weightings!$A$1:$F$27</definedName>
  </definedNames>
  <calcPr calcId="150001" iterateCount="1" concurrentCalc="0"/>
  <customWorkbookViews>
    <customWorkbookView name="Microsoft Office User - Personal View" guid="{43928018-20FC-6C49-94FA-568504086177}" mergeInterval="0" personalView="1" maximized="1" windowWidth="1440" windowHeight="624" tabRatio="853" activeSheetId="3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J21" i="1"/>
  <c r="N20" i="6"/>
  <c r="M23" i="5"/>
  <c r="O22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M21" i="5"/>
  <c r="M20" i="5"/>
  <c r="M19" i="5"/>
  <c r="M18" i="5"/>
  <c r="M17" i="5"/>
  <c r="M16" i="5"/>
  <c r="M15" i="5"/>
  <c r="M14" i="5"/>
  <c r="M13" i="5"/>
  <c r="M12" i="5"/>
  <c r="M11" i="5"/>
  <c r="P10" i="5"/>
  <c r="M10" i="5"/>
  <c r="M9" i="5"/>
  <c r="M8" i="5"/>
  <c r="M7" i="5"/>
  <c r="M6" i="5"/>
  <c r="J100" i="5"/>
  <c r="J96" i="5"/>
  <c r="J92" i="5"/>
  <c r="J88" i="5"/>
  <c r="J84" i="5"/>
  <c r="J80" i="5"/>
  <c r="J76" i="5"/>
  <c r="J72" i="5"/>
  <c r="J68" i="5"/>
  <c r="J64" i="5"/>
  <c r="J60" i="5"/>
  <c r="J56" i="5"/>
  <c r="J52" i="5"/>
  <c r="J48" i="5"/>
  <c r="J44" i="5"/>
  <c r="J101" i="5"/>
  <c r="K100" i="5"/>
  <c r="K96" i="5"/>
  <c r="K92" i="5"/>
  <c r="K88" i="5"/>
  <c r="K84" i="5"/>
  <c r="K80" i="5"/>
  <c r="K76" i="5"/>
  <c r="K72" i="5"/>
  <c r="K68" i="5"/>
  <c r="K64" i="5"/>
  <c r="K60" i="5"/>
  <c r="K56" i="5"/>
  <c r="K52" i="5"/>
  <c r="K48" i="5"/>
  <c r="K44" i="5"/>
  <c r="K101" i="5"/>
  <c r="L100" i="5"/>
  <c r="L96" i="5"/>
  <c r="L92" i="5"/>
  <c r="L88" i="5"/>
  <c r="L84" i="5"/>
  <c r="L80" i="5"/>
  <c r="L76" i="5"/>
  <c r="L72" i="5"/>
  <c r="L68" i="5"/>
  <c r="L64" i="5"/>
  <c r="L60" i="5"/>
  <c r="L56" i="5"/>
  <c r="L52" i="5"/>
  <c r="L48" i="5"/>
  <c r="L44" i="5"/>
  <c r="L101" i="5"/>
  <c r="N100" i="5"/>
  <c r="N96" i="5"/>
  <c r="N92" i="5"/>
  <c r="N88" i="5"/>
  <c r="N84" i="5"/>
  <c r="N80" i="5"/>
  <c r="N76" i="5"/>
  <c r="N72" i="5"/>
  <c r="N68" i="5"/>
  <c r="N64" i="5"/>
  <c r="N60" i="5"/>
  <c r="N56" i="5"/>
  <c r="N52" i="5"/>
  <c r="N48" i="5"/>
  <c r="N44" i="5"/>
  <c r="N101" i="5"/>
  <c r="O100" i="5"/>
  <c r="O96" i="5"/>
  <c r="O92" i="5"/>
  <c r="O88" i="5"/>
  <c r="O84" i="5"/>
  <c r="O80" i="5"/>
  <c r="O76" i="5"/>
  <c r="O72" i="5"/>
  <c r="O68" i="5"/>
  <c r="O64" i="5"/>
  <c r="O60" i="5"/>
  <c r="O56" i="5"/>
  <c r="O52" i="5"/>
  <c r="O48" i="5"/>
  <c r="O44" i="5"/>
  <c r="O101" i="5"/>
  <c r="Q101" i="5"/>
  <c r="Q100" i="5"/>
  <c r="Q99" i="5"/>
  <c r="Q98" i="5"/>
  <c r="Q96" i="5"/>
  <c r="Q95" i="5"/>
  <c r="Q94" i="5"/>
  <c r="Q92" i="5"/>
  <c r="Q91" i="5"/>
  <c r="Q90" i="5"/>
  <c r="Q88" i="5"/>
  <c r="Q87" i="5"/>
  <c r="Q86" i="5"/>
  <c r="Q84" i="5"/>
  <c r="Q83" i="5"/>
  <c r="Q82" i="5"/>
  <c r="Q80" i="5"/>
  <c r="Q79" i="5"/>
  <c r="Q78" i="5"/>
  <c r="Q76" i="5"/>
  <c r="Q75" i="5"/>
  <c r="Q74" i="5"/>
  <c r="Q72" i="5"/>
  <c r="Q71" i="5"/>
  <c r="Q70" i="5"/>
  <c r="Q68" i="5"/>
  <c r="Q67" i="5"/>
  <c r="Q66" i="5"/>
  <c r="Q64" i="5"/>
  <c r="Q63" i="5"/>
  <c r="Q62" i="5"/>
  <c r="Q60" i="5"/>
  <c r="Q59" i="5"/>
  <c r="Q58" i="5"/>
  <c r="Q56" i="5"/>
  <c r="Q55" i="5"/>
  <c r="Q54" i="5"/>
  <c r="Q52" i="5"/>
  <c r="Q50" i="5"/>
  <c r="Q51" i="5"/>
  <c r="Q48" i="5"/>
  <c r="Q47" i="5"/>
  <c r="Q46" i="5"/>
  <c r="P42" i="5"/>
  <c r="J22" i="5"/>
  <c r="J23" i="5"/>
  <c r="P101" i="5"/>
  <c r="P98" i="5"/>
  <c r="P99" i="5"/>
  <c r="P100" i="5"/>
  <c r="P94" i="5"/>
  <c r="P95" i="5"/>
  <c r="P96" i="5"/>
  <c r="P90" i="5"/>
  <c r="P91" i="5"/>
  <c r="P92" i="5"/>
  <c r="P86" i="5"/>
  <c r="P87" i="5"/>
  <c r="P88" i="5"/>
  <c r="P82" i="5"/>
  <c r="P83" i="5"/>
  <c r="P84" i="5"/>
  <c r="P80" i="5"/>
  <c r="P79" i="5"/>
  <c r="P78" i="5"/>
  <c r="P74" i="5"/>
  <c r="P75" i="5"/>
  <c r="P76" i="5"/>
  <c r="P72" i="5"/>
  <c r="P71" i="5"/>
  <c r="P70" i="5"/>
  <c r="P68" i="5"/>
  <c r="P67" i="5"/>
  <c r="P66" i="5"/>
  <c r="P64" i="5"/>
  <c r="P63" i="5"/>
  <c r="P62" i="5"/>
  <c r="P60" i="5"/>
  <c r="P59" i="5"/>
  <c r="P58" i="5"/>
  <c r="P56" i="5"/>
  <c r="P55" i="5"/>
  <c r="P54" i="5"/>
  <c r="P52" i="5"/>
  <c r="P51" i="5"/>
  <c r="P50" i="5"/>
  <c r="P46" i="5"/>
  <c r="P47" i="5"/>
  <c r="P48" i="5"/>
  <c r="P44" i="5"/>
  <c r="P43" i="5"/>
  <c r="G11" i="1"/>
  <c r="G8" i="1"/>
  <c r="H14" i="6"/>
  <c r="H19" i="6"/>
  <c r="H18" i="6"/>
  <c r="H17" i="6"/>
  <c r="H16" i="6"/>
  <c r="H15" i="6"/>
  <c r="H13" i="6"/>
  <c r="H12" i="6"/>
  <c r="H11" i="6"/>
  <c r="H10" i="6"/>
  <c r="H9" i="6"/>
  <c r="H8" i="6"/>
  <c r="H7" i="6"/>
  <c r="H6" i="6"/>
  <c r="H5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D20" i="6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I21" i="1"/>
  <c r="H6" i="1"/>
  <c r="H9" i="1"/>
  <c r="H10" i="1"/>
  <c r="H12" i="1"/>
  <c r="H15" i="1"/>
  <c r="H16" i="1"/>
  <c r="H17" i="1"/>
  <c r="H21" i="1"/>
  <c r="G9" i="1"/>
  <c r="G16" i="1"/>
  <c r="G12" i="1"/>
  <c r="G20" i="1"/>
  <c r="G14" i="1"/>
  <c r="G18" i="1"/>
  <c r="G13" i="1"/>
  <c r="G6" i="1"/>
  <c r="G17" i="1"/>
  <c r="G21" i="1"/>
  <c r="F2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C21" i="1"/>
  <c r="D21" i="1"/>
  <c r="S21" i="5"/>
  <c r="J7" i="4"/>
  <c r="L7" i="4"/>
  <c r="J11" i="4"/>
  <c r="L11" i="4"/>
  <c r="J8" i="4"/>
  <c r="L8" i="4"/>
  <c r="J9" i="4"/>
  <c r="L9" i="4"/>
  <c r="J14" i="4"/>
  <c r="L14" i="4"/>
  <c r="J17" i="4"/>
  <c r="L17" i="4"/>
  <c r="J6" i="4"/>
  <c r="L6" i="4"/>
  <c r="J10" i="4"/>
  <c r="L10" i="4"/>
  <c r="J12" i="4"/>
  <c r="L12" i="4"/>
  <c r="J19" i="4"/>
  <c r="L19" i="4"/>
  <c r="J13" i="4"/>
  <c r="L13" i="4"/>
  <c r="J15" i="4"/>
  <c r="L15" i="4"/>
  <c r="J16" i="4"/>
  <c r="L16" i="4"/>
  <c r="J5" i="4"/>
  <c r="L5" i="4"/>
  <c r="J18" i="4"/>
  <c r="L18" i="4"/>
  <c r="L20" i="4"/>
  <c r="J20" i="4"/>
  <c r="I45" i="4"/>
  <c r="D21" i="10"/>
  <c r="L77" i="10"/>
  <c r="C21" i="10"/>
  <c r="B21" i="10"/>
  <c r="D40" i="10"/>
  <c r="N77" i="10"/>
  <c r="F58" i="10"/>
  <c r="H21" i="9"/>
  <c r="G19" i="9"/>
  <c r="G14" i="9"/>
  <c r="G20" i="9"/>
  <c r="G18" i="9"/>
  <c r="G17" i="9"/>
  <c r="G16" i="9"/>
  <c r="G15" i="9"/>
  <c r="G13" i="9"/>
  <c r="G12" i="9"/>
  <c r="G11" i="9"/>
  <c r="G10" i="9"/>
  <c r="G9" i="9"/>
  <c r="G8" i="9"/>
  <c r="G7" i="9"/>
  <c r="G6" i="9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41" i="11"/>
  <c r="L22" i="5"/>
  <c r="H22" i="5"/>
  <c r="K22" i="5"/>
  <c r="I22" i="5"/>
  <c r="G15" i="1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H23" i="5"/>
  <c r="L23" i="5"/>
  <c r="K23" i="5"/>
  <c r="I23" i="5"/>
  <c r="R77" i="6"/>
  <c r="D29" i="6"/>
  <c r="E29" i="6"/>
  <c r="F29" i="6"/>
  <c r="G29" i="6"/>
  <c r="H29" i="6"/>
  <c r="I29" i="6"/>
  <c r="J29" i="6"/>
  <c r="K29" i="6"/>
  <c r="L29" i="6"/>
  <c r="M29" i="6"/>
  <c r="N29" i="6"/>
  <c r="S77" i="6"/>
  <c r="C29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S74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S70" i="6"/>
  <c r="R78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K20" i="4"/>
  <c r="D20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O21" i="5"/>
  <c r="R28" i="6"/>
  <c r="R27" i="6"/>
  <c r="R26" i="6"/>
  <c r="R25" i="6"/>
  <c r="R24" i="6"/>
  <c r="H7" i="1"/>
  <c r="H8" i="1"/>
  <c r="H11" i="1"/>
  <c r="H13" i="1"/>
  <c r="H14" i="1"/>
  <c r="H18" i="1"/>
  <c r="H19" i="1"/>
  <c r="H20" i="1"/>
  <c r="E6" i="3"/>
  <c r="F6" i="3"/>
  <c r="F6" i="11"/>
  <c r="E7" i="3"/>
  <c r="F7" i="3"/>
  <c r="F7" i="11"/>
  <c r="E8" i="3"/>
  <c r="F8" i="3"/>
  <c r="F8" i="11"/>
  <c r="E9" i="3"/>
  <c r="F9" i="3"/>
  <c r="F9" i="11"/>
  <c r="E10" i="3"/>
  <c r="F10" i="3"/>
  <c r="F10" i="11"/>
  <c r="E11" i="3"/>
  <c r="F11" i="3"/>
  <c r="F11" i="11"/>
  <c r="E12" i="3"/>
  <c r="F12" i="3"/>
  <c r="F12" i="11"/>
  <c r="E13" i="3"/>
  <c r="F13" i="3"/>
  <c r="F13" i="11"/>
  <c r="E14" i="3"/>
  <c r="F14" i="3"/>
  <c r="F14" i="11"/>
  <c r="E15" i="3"/>
  <c r="F15" i="3"/>
  <c r="F15" i="11"/>
  <c r="E16" i="3"/>
  <c r="F16" i="3"/>
  <c r="F16" i="11"/>
  <c r="E17" i="3"/>
  <c r="F17" i="3"/>
  <c r="F17" i="11"/>
  <c r="E18" i="3"/>
  <c r="F18" i="3"/>
  <c r="F18" i="11"/>
  <c r="E19" i="3"/>
  <c r="F19" i="3"/>
  <c r="F19" i="11"/>
  <c r="E20" i="3"/>
  <c r="F20" i="3"/>
  <c r="F20" i="11"/>
  <c r="E11" i="11"/>
  <c r="E7" i="11"/>
  <c r="E8" i="11"/>
  <c r="E13" i="11"/>
  <c r="E14" i="11"/>
  <c r="E15" i="11"/>
  <c r="E16" i="11"/>
  <c r="E17" i="11"/>
  <c r="E18" i="11"/>
  <c r="E19" i="11"/>
  <c r="E20" i="11"/>
  <c r="E12" i="11"/>
  <c r="E10" i="11"/>
  <c r="E9" i="11"/>
  <c r="E6" i="11"/>
  <c r="N62" i="10"/>
  <c r="N64" i="10"/>
  <c r="N65" i="10"/>
  <c r="N68" i="10"/>
  <c r="N69" i="10"/>
  <c r="N70" i="10"/>
  <c r="N73" i="10"/>
  <c r="N74" i="10"/>
  <c r="N75" i="10"/>
  <c r="N76" i="10"/>
  <c r="Q7" i="6"/>
  <c r="K20" i="6"/>
  <c r="P20" i="6"/>
  <c r="F20" i="6"/>
  <c r="C20" i="6"/>
  <c r="H20" i="6"/>
  <c r="M20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R79" i="6"/>
  <c r="R73" i="6"/>
  <c r="R71" i="6"/>
  <c r="R72" i="6"/>
  <c r="R74" i="6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G7" i="1"/>
  <c r="G10" i="1"/>
  <c r="G19" i="1"/>
  <c r="E5" i="12"/>
  <c r="G5" i="12"/>
  <c r="S20" i="6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62" i="10"/>
  <c r="O19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5" i="6"/>
  <c r="R68" i="6"/>
  <c r="R69" i="6"/>
  <c r="M20" i="4"/>
  <c r="C20" i="12"/>
  <c r="E7" i="10"/>
  <c r="E10" i="10"/>
  <c r="E9" i="10"/>
  <c r="Q29" i="6"/>
  <c r="P29" i="6"/>
  <c r="O29" i="6"/>
  <c r="H20" i="12"/>
  <c r="F21" i="10"/>
  <c r="E8" i="10"/>
  <c r="E11" i="10"/>
  <c r="E12" i="10"/>
  <c r="E13" i="10"/>
  <c r="E14" i="10"/>
  <c r="E15" i="10"/>
  <c r="E16" i="10"/>
  <c r="E17" i="10"/>
  <c r="E18" i="10"/>
  <c r="E19" i="10"/>
  <c r="E20" i="10"/>
  <c r="E6" i="10"/>
  <c r="G21" i="9"/>
  <c r="G5" i="6"/>
  <c r="L5" i="6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6" i="11"/>
  <c r="G19" i="6"/>
  <c r="G8" i="6"/>
  <c r="G16" i="6"/>
  <c r="G14" i="6"/>
  <c r="G11" i="6"/>
  <c r="G17" i="6"/>
  <c r="G7" i="6"/>
  <c r="L7" i="6"/>
  <c r="R7" i="6"/>
  <c r="G10" i="6"/>
  <c r="G12" i="6"/>
  <c r="G6" i="6"/>
  <c r="G9" i="6"/>
  <c r="G13" i="6"/>
  <c r="G15" i="6"/>
  <c r="G18" i="6"/>
  <c r="Q5" i="6"/>
  <c r="Q6" i="6"/>
  <c r="Q8" i="6"/>
  <c r="Q9" i="6"/>
  <c r="Q10" i="6"/>
  <c r="Q11" i="6"/>
  <c r="Q12" i="6"/>
  <c r="Q13" i="6"/>
  <c r="Q14" i="6"/>
  <c r="Q15" i="6"/>
  <c r="Q16" i="6"/>
  <c r="Q17" i="6"/>
  <c r="Q18" i="6"/>
  <c r="Q19" i="6"/>
  <c r="L6" i="6"/>
  <c r="L8" i="6"/>
  <c r="L9" i="6"/>
  <c r="L10" i="6"/>
  <c r="L11" i="6"/>
  <c r="L12" i="6"/>
  <c r="L13" i="6"/>
  <c r="L14" i="6"/>
  <c r="L15" i="6"/>
  <c r="L16" i="6"/>
  <c r="L17" i="6"/>
  <c r="L18" i="6"/>
  <c r="L19" i="6"/>
  <c r="E19" i="12"/>
  <c r="G19" i="12"/>
  <c r="E6" i="12"/>
  <c r="G6" i="12"/>
  <c r="E7" i="12"/>
  <c r="G7" i="12"/>
  <c r="E8" i="12"/>
  <c r="G8" i="12"/>
  <c r="E9" i="12"/>
  <c r="G9" i="12"/>
  <c r="E10" i="12"/>
  <c r="G10" i="12"/>
  <c r="E11" i="12"/>
  <c r="G11" i="12"/>
  <c r="E12" i="12"/>
  <c r="G12" i="12"/>
  <c r="E13" i="12"/>
  <c r="G13" i="12"/>
  <c r="E14" i="12"/>
  <c r="G14" i="12"/>
  <c r="E15" i="12"/>
  <c r="G15" i="12"/>
  <c r="E16" i="12"/>
  <c r="G16" i="12"/>
  <c r="E17" i="12"/>
  <c r="G17" i="12"/>
  <c r="E18" i="12"/>
  <c r="G18" i="12"/>
  <c r="H21" i="11"/>
  <c r="E21" i="11"/>
  <c r="C80" i="6"/>
  <c r="L80" i="6"/>
  <c r="E80" i="6"/>
  <c r="G80" i="6"/>
  <c r="I80" i="6"/>
  <c r="K80" i="6"/>
  <c r="M80" i="6"/>
  <c r="O80" i="6"/>
  <c r="Q80" i="6"/>
  <c r="D80" i="6"/>
  <c r="F80" i="6"/>
  <c r="H80" i="6"/>
  <c r="J80" i="6"/>
  <c r="N80" i="6"/>
  <c r="P80" i="6"/>
  <c r="R16" i="6"/>
  <c r="R8" i="6"/>
  <c r="R6" i="6"/>
  <c r="R70" i="6"/>
  <c r="R17" i="6"/>
  <c r="R19" i="6"/>
  <c r="R11" i="6"/>
  <c r="R14" i="6"/>
  <c r="R10" i="6"/>
  <c r="R9" i="6"/>
  <c r="R5" i="6"/>
  <c r="R13" i="6"/>
  <c r="R18" i="6"/>
  <c r="R80" i="6"/>
  <c r="R12" i="6"/>
  <c r="R15" i="6"/>
  <c r="R29" i="6"/>
</calcChain>
</file>

<file path=xl/sharedStrings.xml><?xml version="1.0" encoding="utf-8"?>
<sst xmlns="http://schemas.openxmlformats.org/spreadsheetml/2006/main" count="1429" uniqueCount="582">
  <si>
    <t>Section 1 Administration</t>
  </si>
  <si>
    <t>Club</t>
  </si>
  <si>
    <t>Mar</t>
  </si>
  <si>
    <t>Total</t>
  </si>
  <si>
    <t>Bondi</t>
  </si>
  <si>
    <t>Bronte</t>
  </si>
  <si>
    <t>Burning Palms</t>
  </si>
  <si>
    <t>Clovelly</t>
  </si>
  <si>
    <t>Coogee</t>
  </si>
  <si>
    <t>Cronulla</t>
  </si>
  <si>
    <t>Elouera</t>
  </si>
  <si>
    <t>Era</t>
  </si>
  <si>
    <t>Garie</t>
  </si>
  <si>
    <t>Maroubra</t>
  </si>
  <si>
    <t>North Bondi</t>
  </si>
  <si>
    <t>North Cronulla</t>
  </si>
  <si>
    <t>South Maroubra</t>
  </si>
  <si>
    <t>Tamarama</t>
  </si>
  <si>
    <t>Wanda</t>
  </si>
  <si>
    <t>Section 2</t>
  </si>
  <si>
    <t>Section 4</t>
  </si>
  <si>
    <t>Section 5</t>
  </si>
  <si>
    <t>Points</t>
  </si>
  <si>
    <t>Weight</t>
  </si>
  <si>
    <t>Factor</t>
  </si>
  <si>
    <t>Gear</t>
  </si>
  <si>
    <t>Cadet</t>
  </si>
  <si>
    <t>Weighting</t>
  </si>
  <si>
    <t>Premshp</t>
  </si>
  <si>
    <t>LSY/VOL</t>
  </si>
  <si>
    <t>Nth</t>
  </si>
  <si>
    <t>Intercities</t>
  </si>
  <si>
    <t>Branch</t>
  </si>
  <si>
    <t>Active</t>
  </si>
  <si>
    <t>15-18 yrs</t>
  </si>
  <si>
    <t>18 yrs  +</t>
  </si>
  <si>
    <t>13-15 yrs</t>
  </si>
  <si>
    <t xml:space="preserve">Club </t>
  </si>
  <si>
    <t>Total Gear</t>
  </si>
  <si>
    <t>5 POINTS FOR PARTICIPANT IN EITHER CATEGORY</t>
  </si>
  <si>
    <t>Club/Award</t>
  </si>
  <si>
    <t>Bo</t>
  </si>
  <si>
    <t>Br</t>
  </si>
  <si>
    <t>B P</t>
  </si>
  <si>
    <t>Cl</t>
  </si>
  <si>
    <t>Co</t>
  </si>
  <si>
    <t>Cr</t>
  </si>
  <si>
    <t>El</t>
  </si>
  <si>
    <t>Gar</t>
  </si>
  <si>
    <t>N B</t>
  </si>
  <si>
    <t>N C</t>
  </si>
  <si>
    <t>S M</t>
  </si>
  <si>
    <t>Ta</t>
  </si>
  <si>
    <t>Wa</t>
  </si>
  <si>
    <t>IRB Crew Certificate</t>
  </si>
  <si>
    <t>Silver Medallion IRB Driver</t>
  </si>
  <si>
    <t>Spinal Management</t>
  </si>
  <si>
    <t>Rescue Water Craft Operator Cert</t>
  </si>
  <si>
    <t>Offshore Rescue Boat Crew Cert</t>
  </si>
  <si>
    <t>Offshore Rescue Boat Driver Cert</t>
  </si>
  <si>
    <t>Offshore Rescue Boat Skippers Cert</t>
  </si>
  <si>
    <t>Training Officer - Bronze Medallion</t>
  </si>
  <si>
    <t>Training Officer - IRB</t>
  </si>
  <si>
    <t>Assessor - IRB</t>
  </si>
  <si>
    <t>Assessor - ORB</t>
  </si>
  <si>
    <t>Radio Operators Certificate</t>
  </si>
  <si>
    <t>Section 2 Membership Retention</t>
  </si>
  <si>
    <t>Reserve</t>
  </si>
  <si>
    <t>Long</t>
  </si>
  <si>
    <t>Service</t>
  </si>
  <si>
    <t>Section 3 Lifesaving Awards</t>
  </si>
  <si>
    <t>Section 4 Lifesaving Patrols</t>
  </si>
  <si>
    <t>Section 5 Lifesaving Participation</t>
  </si>
  <si>
    <t>Difference</t>
  </si>
  <si>
    <t>18 yrs +</t>
  </si>
  <si>
    <t>Weighting factor to be determined by using the prior year's Branch annual report figures. Weighting figures are calculated by dividing a Club's total active membership figure into the total active membership figure of the Club with the largest number of active members.</t>
  </si>
  <si>
    <t>Member 1</t>
  </si>
  <si>
    <t>Member 2</t>
  </si>
  <si>
    <t>Member 3</t>
  </si>
  <si>
    <t>Section 4 Patrol Efficiency</t>
  </si>
  <si>
    <t>Total Points</t>
  </si>
  <si>
    <t>Final Placing</t>
  </si>
  <si>
    <t>Year</t>
  </si>
  <si>
    <t>Winner</t>
  </si>
  <si>
    <t>Comments</t>
  </si>
  <si>
    <t>Winner IRB Hull and Motor</t>
  </si>
  <si>
    <t>Coogee is not eligible to receive the IRB Hull but wins the Motor. South Maroubra is awarded the IRB Hull</t>
  </si>
  <si>
    <t>1999-2000</t>
  </si>
  <si>
    <t>1998-1999</t>
  </si>
  <si>
    <t>2000-2001</t>
  </si>
  <si>
    <t>2002-2003</t>
  </si>
  <si>
    <t>2003-2004</t>
  </si>
  <si>
    <t>2004-2005</t>
  </si>
  <si>
    <t>2005-2006</t>
  </si>
  <si>
    <t>2001-2002</t>
  </si>
  <si>
    <t>Awards Sect 3.1</t>
  </si>
  <si>
    <t>Awards Sect 3.2</t>
  </si>
  <si>
    <t>Awards Sect 3.3</t>
  </si>
  <si>
    <t>Total S3 Points</t>
  </si>
  <si>
    <t>Sect 3.1 Points x2</t>
  </si>
  <si>
    <t>Sect 3.2 Points x1</t>
  </si>
  <si>
    <t>Sect 3.3 Points x.5</t>
  </si>
  <si>
    <t>Club Name</t>
  </si>
  <si>
    <t>Basic Emergency Care</t>
  </si>
  <si>
    <t>Sect</t>
  </si>
  <si>
    <t>Section 1 Points</t>
  </si>
  <si>
    <t>Mens Champion Lifesaver</t>
  </si>
  <si>
    <t>Womens Champion Lifesaver</t>
  </si>
  <si>
    <t>5.1 Points</t>
  </si>
  <si>
    <t>Sect 5.1</t>
  </si>
  <si>
    <t>Sect 5.2</t>
  </si>
  <si>
    <t>Sect 5.3</t>
  </si>
  <si>
    <t>Hours</t>
  </si>
  <si>
    <t>2006-2007</t>
  </si>
  <si>
    <t>Surf Rescue Certificate (CPR Endorsed)</t>
  </si>
  <si>
    <t>BM/Certificate II Public Safety</t>
  </si>
  <si>
    <t>Silver Medallion Basic Beach Management</t>
  </si>
  <si>
    <t>Gold Medallion (Advanced Life Saving)</t>
  </si>
  <si>
    <t>2007-2008</t>
  </si>
  <si>
    <t>Bondi is not eligible to receive the IRB Hull but wins the Motor. Elouera is awarded the IRB Hull</t>
  </si>
  <si>
    <t>Meeting Attendance</t>
  </si>
  <si>
    <t>Total Returns</t>
  </si>
  <si>
    <t>Facilitator - Basic Beach Management</t>
  </si>
  <si>
    <t>Assessor - Bronze Medallion</t>
  </si>
  <si>
    <t>2008-2009</t>
  </si>
  <si>
    <t>% OF REINSPECTIONS/TOTAL GEAR PRESENTED</t>
  </si>
  <si>
    <t>Facilitator - Assessors</t>
  </si>
  <si>
    <t>Facilitator - Trainers</t>
  </si>
  <si>
    <t>U19 Womens Champion Lifesaver</t>
  </si>
  <si>
    <t>U17 Mens Champion Lifesaver</t>
  </si>
  <si>
    <t>U17 Womens Champion Lifesaver</t>
  </si>
  <si>
    <t>U15 Mens Champion Lifesaver</t>
  </si>
  <si>
    <t>U15 Womens Champion Lifesaver</t>
  </si>
  <si>
    <t>U19 Mens Champion Lifesaver</t>
  </si>
  <si>
    <t>Half Points</t>
  </si>
  <si>
    <t>Lifesaving Premiership Points</t>
  </si>
  <si>
    <t>2009-2010</t>
  </si>
  <si>
    <t>2010-2011</t>
  </si>
  <si>
    <t>Surf Carnival Officials in attendance</t>
  </si>
  <si>
    <t>Attend Carnivals</t>
  </si>
  <si>
    <t>Section 7 Points</t>
  </si>
  <si>
    <t>Weight Factor</t>
  </si>
  <si>
    <t>Assessors/ Facilitators</t>
  </si>
  <si>
    <t>Total2</t>
  </si>
  <si>
    <t>Nth Bondi</t>
  </si>
  <si>
    <t>Sth Maroubra</t>
  </si>
  <si>
    <t>Nth Cronulla</t>
  </si>
  <si>
    <t>Gear OK</t>
  </si>
  <si>
    <t>%/Total Gear</t>
  </si>
  <si>
    <t>No Reinspects</t>
  </si>
  <si>
    <t>Training Officer - Surf Rescue Certicate</t>
  </si>
  <si>
    <t>Wanda not eligible to win IRB Hull but wins the Motor - Coogee is awarded the IRB Hull (Rules changed 3 years/hull)</t>
  </si>
  <si>
    <t>Winner IRB Hull and Motor (Rules changed from 2006 to include Membership Retention)</t>
  </si>
  <si>
    <t>2011-2012</t>
  </si>
  <si>
    <t>Training Officer - ORB</t>
  </si>
  <si>
    <t>Totals</t>
  </si>
  <si>
    <t>Total Sect 3.1</t>
  </si>
  <si>
    <t>Total Sect 3.2</t>
  </si>
  <si>
    <t>Total Sect 3.3</t>
  </si>
  <si>
    <t>Points 3.1</t>
  </si>
  <si>
    <t>Points 3.2</t>
  </si>
  <si>
    <t>Points 3.3</t>
  </si>
  <si>
    <t>Gencher</t>
  </si>
  <si>
    <t>Michael</t>
  </si>
  <si>
    <t>Kornmehl</t>
  </si>
  <si>
    <t>Jim</t>
  </si>
  <si>
    <t>Leys</t>
  </si>
  <si>
    <t>Robert</t>
  </si>
  <si>
    <t>Quartly</t>
  </si>
  <si>
    <t>Peter</t>
  </si>
  <si>
    <t>Stojak</t>
  </si>
  <si>
    <t>Leona</t>
  </si>
  <si>
    <t>Young</t>
  </si>
  <si>
    <t>Terry</t>
  </si>
  <si>
    <t>Ford</t>
  </si>
  <si>
    <t>Graham</t>
  </si>
  <si>
    <t>Walter</t>
  </si>
  <si>
    <t>Pearce</t>
  </si>
  <si>
    <t>Margaret</t>
  </si>
  <si>
    <t>Daly</t>
  </si>
  <si>
    <t>Gary</t>
  </si>
  <si>
    <t>Anthony</t>
  </si>
  <si>
    <t>Clarke</t>
  </si>
  <si>
    <t>Glen</t>
  </si>
  <si>
    <t>McNamee</t>
  </si>
  <si>
    <t>Jennifer</t>
  </si>
  <si>
    <t>John</t>
  </si>
  <si>
    <t>Mark</t>
  </si>
  <si>
    <t>Rouse</t>
  </si>
  <si>
    <t>Tania</t>
  </si>
  <si>
    <t>Thompson</t>
  </si>
  <si>
    <t>Christopher</t>
  </si>
  <si>
    <t>Coogee (NSW)</t>
  </si>
  <si>
    <t>Dobry</t>
  </si>
  <si>
    <t>Siegmar</t>
  </si>
  <si>
    <t>Fatseas</t>
  </si>
  <si>
    <t>George</t>
  </si>
  <si>
    <t>Howie</t>
  </si>
  <si>
    <t>Craig</t>
  </si>
  <si>
    <t>Kemp</t>
  </si>
  <si>
    <t>Teale</t>
  </si>
  <si>
    <t>Amy</t>
  </si>
  <si>
    <t>Winkle</t>
  </si>
  <si>
    <t>David</t>
  </si>
  <si>
    <t>Coffey</t>
  </si>
  <si>
    <t>Dalgarno</t>
  </si>
  <si>
    <t>Brian</t>
  </si>
  <si>
    <t>Carney</t>
  </si>
  <si>
    <t>Kowald</t>
  </si>
  <si>
    <t>Pennell</t>
  </si>
  <si>
    <t>Kym</t>
  </si>
  <si>
    <t>Smith</t>
  </si>
  <si>
    <t>Warren</t>
  </si>
  <si>
    <t>Bretherton</t>
  </si>
  <si>
    <t>Cross</t>
  </si>
  <si>
    <t>Hodsdon</t>
  </si>
  <si>
    <t>Cheer</t>
  </si>
  <si>
    <t>Grima</t>
  </si>
  <si>
    <t>Keith</t>
  </si>
  <si>
    <t>Restuccia</t>
  </si>
  <si>
    <t>Shales</t>
  </si>
  <si>
    <t>Thomas</t>
  </si>
  <si>
    <t>Agnew</t>
  </si>
  <si>
    <t>Bailey</t>
  </si>
  <si>
    <t>Stewart</t>
  </si>
  <si>
    <t>Fricke</t>
  </si>
  <si>
    <t>Leah</t>
  </si>
  <si>
    <t>Midwinter</t>
  </si>
  <si>
    <t>Debbie</t>
  </si>
  <si>
    <t>Vegh</t>
  </si>
  <si>
    <t>Serge</t>
  </si>
  <si>
    <t>Stephen</t>
  </si>
  <si>
    <t>Eaton</t>
  </si>
  <si>
    <t>Joel</t>
  </si>
  <si>
    <t>Howell</t>
  </si>
  <si>
    <t>Lee</t>
  </si>
  <si>
    <t>Marshall</t>
  </si>
  <si>
    <t>Scott</t>
  </si>
  <si>
    <t>Counter</t>
  </si>
  <si>
    <t>Hall</t>
  </si>
  <si>
    <t>Catherine</t>
  </si>
  <si>
    <t>Johnson</t>
  </si>
  <si>
    <t>Vince</t>
  </si>
  <si>
    <t>Robinson</t>
  </si>
  <si>
    <t>Raymond</t>
  </si>
  <si>
    <t>Rooney</t>
  </si>
  <si>
    <t>Torsellini</t>
  </si>
  <si>
    <t>Simon</t>
  </si>
  <si>
    <t>Bodger</t>
  </si>
  <si>
    <t>Cooper</t>
  </si>
  <si>
    <t>Paul</t>
  </si>
  <si>
    <t>Sheldon</t>
  </si>
  <si>
    <t>Richard</t>
  </si>
  <si>
    <t>Furniss</t>
  </si>
  <si>
    <t>Brett</t>
  </si>
  <si>
    <t>1997-1998</t>
  </si>
  <si>
    <t>2012-2013</t>
  </si>
  <si>
    <t>Silver Medallion Advance First Aid</t>
  </si>
  <si>
    <t>Silver Medallion Aquatic Rescue</t>
  </si>
  <si>
    <t>Trainers Cluster Units</t>
  </si>
  <si>
    <t>Training Officer - Spinal</t>
  </si>
  <si>
    <t>Assessor Cluster Units</t>
  </si>
  <si>
    <t>Assessor - Spinal</t>
  </si>
  <si>
    <t>Facilitator - RWC</t>
  </si>
  <si>
    <t>Facilitator - Aquatic Rescue</t>
  </si>
  <si>
    <t>Dec</t>
  </si>
  <si>
    <t>Feb</t>
  </si>
  <si>
    <t>Apr</t>
  </si>
  <si>
    <t>Open Patrol Comp</t>
  </si>
  <si>
    <t>U17 Patrol Comp</t>
  </si>
  <si>
    <t>Spooner</t>
  </si>
  <si>
    <t>Stiff</t>
  </si>
  <si>
    <t>Organisation</t>
  </si>
  <si>
    <t>Dobrow</t>
  </si>
  <si>
    <t>Wilson</t>
  </si>
  <si>
    <t>Sam</t>
  </si>
  <si>
    <t>Mister</t>
  </si>
  <si>
    <t>Hawkins</t>
  </si>
  <si>
    <t>Doug</t>
  </si>
  <si>
    <t>Illidge</t>
  </si>
  <si>
    <t>Philip</t>
  </si>
  <si>
    <t>Beck</t>
  </si>
  <si>
    <t>Clive</t>
  </si>
  <si>
    <t>Mamacan</t>
  </si>
  <si>
    <t>Cairncross</t>
  </si>
  <si>
    <t>Glenn</t>
  </si>
  <si>
    <t>Urquhart</t>
  </si>
  <si>
    <t>Benhayon</t>
  </si>
  <si>
    <t>Pedavoli</t>
  </si>
  <si>
    <t>Nicholas</t>
  </si>
  <si>
    <t>Gollan</t>
  </si>
  <si>
    <t>Jason</t>
  </si>
  <si>
    <t>YES</t>
  </si>
  <si>
    <t>NO</t>
  </si>
  <si>
    <t>2013-2014</t>
  </si>
  <si>
    <t>Charles</t>
  </si>
  <si>
    <t>de Launey</t>
  </si>
  <si>
    <t>Fleeting</t>
  </si>
  <si>
    <t>Benjamin</t>
  </si>
  <si>
    <t>Heenan</t>
  </si>
  <si>
    <t>Jerry</t>
  </si>
  <si>
    <t>Vochteloo</t>
  </si>
  <si>
    <t>Barber</t>
  </si>
  <si>
    <t>Kerrie</t>
  </si>
  <si>
    <t>Hammell</t>
  </si>
  <si>
    <t>Wood</t>
  </si>
  <si>
    <t>Grivell</t>
  </si>
  <si>
    <t>O'Donohue</t>
  </si>
  <si>
    <t>Gabriela</t>
  </si>
  <si>
    <t>Quintana</t>
  </si>
  <si>
    <t>Taliano</t>
  </si>
  <si>
    <t>BRANCH COUNCIL ATTENDANCE</t>
  </si>
  <si>
    <t>Name</t>
  </si>
  <si>
    <t>Position</t>
  </si>
  <si>
    <t>P</t>
  </si>
  <si>
    <t>A</t>
  </si>
  <si>
    <t>S</t>
  </si>
  <si>
    <t>Jacob Waks</t>
  </si>
  <si>
    <t>N</t>
  </si>
  <si>
    <t>Basil Scaffidi</t>
  </si>
  <si>
    <t>Robert Short</t>
  </si>
  <si>
    <t>Elissa Hancock</t>
  </si>
  <si>
    <t>David Simpson</t>
  </si>
  <si>
    <t>Mark Cotter</t>
  </si>
  <si>
    <t>Paul Fownes</t>
  </si>
  <si>
    <t>William Shires</t>
  </si>
  <si>
    <t>Note: Attended (P) is President in attendance, Proxy(S) a proxy substitute submitted, Apology (A) a formal apology for not attendance submitted and accepted, no proxy present, Absent (N) is no proxy, no apology and did not attend</t>
  </si>
  <si>
    <t>NB</t>
  </si>
  <si>
    <t>EL</t>
  </si>
  <si>
    <t>SM</t>
  </si>
  <si>
    <t>CO</t>
  </si>
  <si>
    <t>Matthew</t>
  </si>
  <si>
    <t>Clark</t>
  </si>
  <si>
    <t>Evans</t>
  </si>
  <si>
    <t>Flower</t>
  </si>
  <si>
    <t>Mathew</t>
  </si>
  <si>
    <t>Harper</t>
  </si>
  <si>
    <t>Hotton</t>
  </si>
  <si>
    <t>Kane</t>
  </si>
  <si>
    <t>Hughes</t>
  </si>
  <si>
    <t>Troy</t>
  </si>
  <si>
    <t>Longworth</t>
  </si>
  <si>
    <t>Cameron</t>
  </si>
  <si>
    <t>Simpson</t>
  </si>
  <si>
    <t>Waring</t>
  </si>
  <si>
    <t>2014-2015</t>
  </si>
  <si>
    <t>Submitted copy of club Annual Reports to SLSS</t>
  </si>
  <si>
    <t>LSOY</t>
  </si>
  <si>
    <t>VOY</t>
  </si>
  <si>
    <t>Largest Club</t>
  </si>
  <si>
    <t>14/15</t>
  </si>
  <si>
    <t>Resuscitation Certificate (AID)</t>
  </si>
  <si>
    <t>First Aid (AID)</t>
  </si>
  <si>
    <t>ATV Operator Induction</t>
  </si>
  <si>
    <t>Oct</t>
  </si>
  <si>
    <t>Section 6</t>
  </si>
  <si>
    <t>2nd</t>
  </si>
  <si>
    <t>8th</t>
  </si>
  <si>
    <t>9th</t>
  </si>
  <si>
    <t>10th</t>
  </si>
  <si>
    <t>11th</t>
  </si>
  <si>
    <t>12th</t>
  </si>
  <si>
    <t>13th</t>
  </si>
  <si>
    <t>14th</t>
  </si>
  <si>
    <t>Section 6 SurfCom Participation</t>
  </si>
  <si>
    <t>Spinal</t>
  </si>
  <si>
    <t>SMBBM</t>
  </si>
  <si>
    <t>Trainers/Assessors</t>
  </si>
  <si>
    <t>RWC/Spinal</t>
  </si>
  <si>
    <t>RWC</t>
  </si>
  <si>
    <t>SMAR</t>
  </si>
  <si>
    <t>Member Surname</t>
  </si>
  <si>
    <t>Member First Name</t>
  </si>
  <si>
    <t>Greg</t>
  </si>
  <si>
    <t>Ugarte</t>
  </si>
  <si>
    <t>Andrew</t>
  </si>
  <si>
    <t>Alexandra</t>
  </si>
  <si>
    <t>Harrison</t>
  </si>
  <si>
    <t>Chris</t>
  </si>
  <si>
    <t>Brukmann</t>
  </si>
  <si>
    <t>Galea</t>
  </si>
  <si>
    <t>Darren</t>
  </si>
  <si>
    <t>Jurd</t>
  </si>
  <si>
    <t>Timothy</t>
  </si>
  <si>
    <t>Monteverde Estaba</t>
  </si>
  <si>
    <t>Alejandro</t>
  </si>
  <si>
    <t>Solomonson</t>
  </si>
  <si>
    <t>Karl</t>
  </si>
  <si>
    <t>Trent</t>
  </si>
  <si>
    <t>DAmours</t>
  </si>
  <si>
    <t>OLeary</t>
  </si>
  <si>
    <t>Caitriona</t>
  </si>
  <si>
    <t>Rosemarie</t>
  </si>
  <si>
    <t>Fernandez</t>
  </si>
  <si>
    <t>Blenkinsop</t>
  </si>
  <si>
    <t>Pryke</t>
  </si>
  <si>
    <t>Anita</t>
  </si>
  <si>
    <t>Barker</t>
  </si>
  <si>
    <t>Beger</t>
  </si>
  <si>
    <t>Bryant</t>
  </si>
  <si>
    <t>Frankie</t>
  </si>
  <si>
    <t>Callaghan</t>
  </si>
  <si>
    <t>Iemma</t>
  </si>
  <si>
    <t>Toby</t>
  </si>
  <si>
    <t>Owen</t>
  </si>
  <si>
    <t>Grant</t>
  </si>
  <si>
    <t>Towns</t>
  </si>
  <si>
    <t>Lachlan</t>
  </si>
  <si>
    <t>Wiseman</t>
  </si>
  <si>
    <t>Wright</t>
  </si>
  <si>
    <t>Mark Sergeant</t>
  </si>
  <si>
    <t>Mark Doepel</t>
  </si>
  <si>
    <t>David Falkiner</t>
  </si>
  <si>
    <t xml:space="preserve"> </t>
  </si>
  <si>
    <t>Champion Club 2016</t>
  </si>
  <si>
    <t xml:space="preserve">1 - 15 points i.e. lowest gets 1, highest gets 15 </t>
  </si>
  <si>
    <t>check sum</t>
  </si>
  <si>
    <t>Submitted document for SLSS annual report</t>
  </si>
  <si>
    <t>total per event are shown above - place is irrelevant</t>
  </si>
  <si>
    <t>15/16</t>
  </si>
  <si>
    <t>Award</t>
  </si>
  <si>
    <t>13/14</t>
  </si>
  <si>
    <t>SRC</t>
  </si>
  <si>
    <t>BM/Cert II</t>
  </si>
  <si>
    <t>IRBC</t>
  </si>
  <si>
    <t>SMIRBD</t>
  </si>
  <si>
    <t>Advanced Resuscitation Techniques (AID)</t>
  </si>
  <si>
    <t>SPINAL</t>
  </si>
  <si>
    <t xml:space="preserve">Gold Medallion </t>
  </si>
  <si>
    <t>BEC</t>
  </si>
  <si>
    <t>ROC</t>
  </si>
  <si>
    <t>Silver Medallion Communications Centre Operator</t>
  </si>
  <si>
    <t>SMCCO</t>
  </si>
  <si>
    <t>SMAFA</t>
  </si>
  <si>
    <t>ORBC</t>
  </si>
  <si>
    <t>ORBD</t>
  </si>
  <si>
    <t>ORBSC</t>
  </si>
  <si>
    <t>Trainers Units Cluster</t>
  </si>
  <si>
    <t>TO SRC</t>
  </si>
  <si>
    <t>TO BM</t>
  </si>
  <si>
    <t>Training Officer - ART (AID)</t>
  </si>
  <si>
    <t>TO Spinal</t>
  </si>
  <si>
    <t>TO IRB</t>
  </si>
  <si>
    <t>TO ORB</t>
  </si>
  <si>
    <t>Assess Units Cluster</t>
  </si>
  <si>
    <t>ASS BM</t>
  </si>
  <si>
    <t>Assessor ART (AID)</t>
  </si>
  <si>
    <t>ASS Spinal</t>
  </si>
  <si>
    <t>ASS IRB</t>
  </si>
  <si>
    <t>ASS ORB</t>
  </si>
  <si>
    <t>FAC RWC</t>
  </si>
  <si>
    <t>FAC Assessors</t>
  </si>
  <si>
    <t>FAC SMBBM</t>
  </si>
  <si>
    <t>FAC SMAR</t>
  </si>
  <si>
    <t>Total Awards 2014-2015</t>
  </si>
  <si>
    <t>7th</t>
  </si>
  <si>
    <t>Membership 2015-2016</t>
  </si>
  <si>
    <t>MEMBERSHIP</t>
  </si>
  <si>
    <t>Active (15-18 Yrs)</t>
  </si>
  <si>
    <t>Active (18 yrs &amp; over)</t>
  </si>
  <si>
    <t>Cadet (13-15 yrs)</t>
  </si>
  <si>
    <t>Long Service</t>
  </si>
  <si>
    <t>Reserve Active</t>
  </si>
  <si>
    <t>Male</t>
  </si>
  <si>
    <t>Female</t>
  </si>
  <si>
    <t xml:space="preserve">TOTAL </t>
  </si>
  <si>
    <t>4th</t>
  </si>
  <si>
    <t>6th</t>
  </si>
  <si>
    <t>This information was provided to Branch office 16/5 as is from the Branch DOLE.</t>
  </si>
  <si>
    <t>Overall Winner   NORTH BONDI  for the AOE night</t>
  </si>
  <si>
    <t>Waverley : North Bondi</t>
  </si>
  <si>
    <t>Randwick : Coogee</t>
  </si>
  <si>
    <t>Batebay : North Cronulla</t>
  </si>
  <si>
    <t>RNP : Burning Palms </t>
  </si>
  <si>
    <t xml:space="preserve">Note from Office - at AOE only the </t>
  </si>
  <si>
    <t>overall winner is presented with a trophy</t>
  </si>
  <si>
    <t>Plaque will be for NORTH BONDI as confirmed by Branch DOLE.</t>
  </si>
  <si>
    <t xml:space="preserve">1st </t>
  </si>
  <si>
    <t xml:space="preserve">3rd </t>
  </si>
  <si>
    <t>5th</t>
  </si>
  <si>
    <t>15th</t>
  </si>
  <si>
    <t>Surf Life Saving Sydney - Champion Club 2016</t>
  </si>
  <si>
    <t>2015-2016</t>
  </si>
  <si>
    <t>Section 7 LSE/SS Participation</t>
  </si>
  <si>
    <t>$7,000 1st prize</t>
  </si>
  <si>
    <t>Workbook protected …. PW 1907</t>
  </si>
  <si>
    <t>Section 7 LSE &amp; SS Attendance</t>
  </si>
  <si>
    <t>$7,700 (inc gst)</t>
  </si>
  <si>
    <t>Champion Club 2017</t>
  </si>
  <si>
    <t>Weightings Figures from 2015-2016 Season</t>
  </si>
  <si>
    <t>Lifesaving Agreements 2016 - 2019</t>
  </si>
  <si>
    <t>Membership 2016-2017</t>
  </si>
  <si>
    <t>2016/17 TOTAL</t>
  </si>
  <si>
    <t>2016-2017</t>
  </si>
  <si>
    <t>Michael Bretherton</t>
  </si>
  <si>
    <t>Peter Carney</t>
  </si>
  <si>
    <t>Karon Lekeu</t>
  </si>
  <si>
    <t>Geoff Budd</t>
  </si>
  <si>
    <t xml:space="preserve"> YES</t>
  </si>
  <si>
    <t>Hamam</t>
  </si>
  <si>
    <t>Hort</t>
  </si>
  <si>
    <t>Charlie</t>
  </si>
  <si>
    <t>Ricamara</t>
  </si>
  <si>
    <t>Joshua</t>
  </si>
  <si>
    <t>Sanchez</t>
  </si>
  <si>
    <t>Eduardo</t>
  </si>
  <si>
    <t>Tier</t>
  </si>
  <si>
    <t>Courtney</t>
  </si>
  <si>
    <t>Tranter</t>
  </si>
  <si>
    <t>Jarrod</t>
  </si>
  <si>
    <t>Operators &amp; Hours as advised to Branch by SLS NSW 2016-7</t>
  </si>
  <si>
    <t>(Worst 5)</t>
  </si>
  <si>
    <t>(exc re-insp this year)</t>
  </si>
  <si>
    <t xml:space="preserve">Attendance END Season REVIEW Meeting </t>
  </si>
  <si>
    <t>16/17</t>
  </si>
  <si>
    <t>ART (AID)</t>
  </si>
  <si>
    <t>RESUS (AID)</t>
  </si>
  <si>
    <r>
      <t>First Aid (AID)</t>
    </r>
    <r>
      <rPr>
        <b/>
        <sz val="8"/>
        <rFont val="Calibri"/>
        <family val="2"/>
      </rPr>
      <t xml:space="preserve"> (SLSNSW academy courses)</t>
    </r>
  </si>
  <si>
    <t>ATV Induction</t>
  </si>
  <si>
    <t>TO ART (AID)</t>
  </si>
  <si>
    <t>Training Officer - Resus (AID)</t>
  </si>
  <si>
    <t>TO Resus (AID)</t>
  </si>
  <si>
    <t>Training Officer - Radio</t>
  </si>
  <si>
    <t>TO Radio</t>
  </si>
  <si>
    <t>ASS ART (AID)</t>
  </si>
  <si>
    <t>Assessor - Gold</t>
  </si>
  <si>
    <t>ASS GOLD</t>
  </si>
  <si>
    <t>n/a</t>
  </si>
  <si>
    <t>FAC Trainers</t>
  </si>
  <si>
    <t>TOTAL AWARDS 2016-2017</t>
  </si>
  <si>
    <t>Total Awards 2015-2016</t>
  </si>
  <si>
    <t>SurfCom now SLSNSW</t>
  </si>
  <si>
    <t>Proficiency Planning Sheets Returned</t>
  </si>
  <si>
    <t xml:space="preserve">Attendance Pre Season Meeting </t>
  </si>
  <si>
    <t xml:space="preserve">Attendance pre Gear Inspection    </t>
  </si>
  <si>
    <t>Active 15/16</t>
  </si>
  <si>
    <t>In order to resolve a winner the worst 5 results were needed.</t>
  </si>
  <si>
    <t>No longer used as SLSNSW now has this functional responsibility</t>
  </si>
  <si>
    <t>Facilitators (endorsed till 31/12/2017)</t>
  </si>
  <si>
    <t>Trainers/Assessors/RWC/SMBM</t>
  </si>
  <si>
    <t>Trainers/Assessors/SMBM/Spinal</t>
  </si>
  <si>
    <t>Tony</t>
  </si>
  <si>
    <t>SMBM, Trainers</t>
  </si>
  <si>
    <t>Trainers/Assessors/SMBBM</t>
  </si>
  <si>
    <t>Ryan</t>
  </si>
  <si>
    <t>Rosenbaum</t>
  </si>
  <si>
    <t>RWC, SMAR</t>
  </si>
  <si>
    <t>Cotton</t>
  </si>
  <si>
    <t>Elissa</t>
  </si>
  <si>
    <t>Trebilcock</t>
  </si>
  <si>
    <t>Harvey</t>
  </si>
  <si>
    <t>Nigel</t>
  </si>
  <si>
    <t>Rebecca</t>
  </si>
  <si>
    <t>McCance</t>
  </si>
  <si>
    <t>William</t>
  </si>
  <si>
    <t>Sibun</t>
  </si>
  <si>
    <t>Dean</t>
  </si>
  <si>
    <t>Stone</t>
  </si>
  <si>
    <t>Cocks</t>
  </si>
  <si>
    <t>Connolly</t>
  </si>
  <si>
    <t>James</t>
  </si>
  <si>
    <t>Rofe</t>
  </si>
  <si>
    <t>Whipp</t>
  </si>
  <si>
    <t>Byrne</t>
  </si>
  <si>
    <t>Gentle</t>
  </si>
  <si>
    <t>Matt</t>
  </si>
  <si>
    <t>Parker</t>
  </si>
  <si>
    <t>Dennis</t>
  </si>
  <si>
    <t>Whitton</t>
  </si>
  <si>
    <t>Jamie</t>
  </si>
  <si>
    <t>Goggin</t>
  </si>
  <si>
    <t>Jedd</t>
  </si>
  <si>
    <t>Boland</t>
  </si>
  <si>
    <t>Correy</t>
  </si>
  <si>
    <t>Wallace</t>
  </si>
  <si>
    <t>Fogwill</t>
  </si>
  <si>
    <t>Anders</t>
  </si>
  <si>
    <t>Assessors to 31/12/17</t>
  </si>
  <si>
    <t>Checksum</t>
  </si>
  <si>
    <t>Count Back for 12th place</t>
  </si>
  <si>
    <t>SLSNSW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</si>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</sst>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Maiandra G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9"/>
      <name val="Arial Narrow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b/>
      <i/>
      <sz val="8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i/>
      <sz val="9"/>
      <name val="Arial Narrow"/>
      <family val="2"/>
    </font>
    <font>
      <b/>
      <sz val="9"/>
      <name val="Arial"/>
      <family val="2"/>
    </font>
    <font>
      <b/>
      <sz val="6"/>
      <name val="Calibri"/>
      <family val="2"/>
      <scheme val="minor"/>
    </font>
    <font>
      <i/>
      <sz val="8"/>
      <name val="Arial"/>
      <family val="2"/>
    </font>
    <font>
      <b/>
      <i/>
      <sz val="6"/>
      <name val="Calibri"/>
      <family val="2"/>
      <scheme val="minor"/>
    </font>
    <font>
      <b/>
      <i/>
      <sz val="8"/>
      <name val="Arial"/>
      <family val="2"/>
    </font>
    <font>
      <sz val="6"/>
      <name val="Calibri"/>
      <family val="2"/>
      <scheme val="minor"/>
    </font>
    <font>
      <i/>
      <sz val="9"/>
      <name val="Arial"/>
      <family val="2"/>
    </font>
    <font>
      <i/>
      <sz val="6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8"/>
      <name val="Calibri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i/>
      <sz val="11"/>
      <name val="Arial Narrow"/>
      <family val="2"/>
    </font>
    <font>
      <b/>
      <sz val="8"/>
      <color theme="0"/>
      <name val="Arial Narrow"/>
      <family val="2"/>
    </font>
    <font>
      <b/>
      <i/>
      <sz val="8"/>
      <color theme="0"/>
      <name val="Arial Narrow"/>
      <family val="2"/>
    </font>
    <font>
      <sz val="10"/>
      <name val="Century Gothic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Calibri"/>
    </font>
    <font>
      <sz val="10"/>
      <name val="Calibri"/>
    </font>
    <font>
      <b/>
      <sz val="11"/>
      <color rgb="FFFFFFFF"/>
      <name val="Arial Narrow"/>
      <family val="2"/>
    </font>
    <font>
      <b/>
      <sz val="9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4"/>
      <color rgb="FFFFFFFF"/>
      <name val="Arial Narrow"/>
      <family val="2"/>
    </font>
    <font>
      <b/>
      <sz val="12"/>
      <color rgb="FFFFFFFF"/>
      <name val="Arial Narrow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4"/>
      <name val="Arial"/>
    </font>
    <font>
      <sz val="14"/>
      <name val="Calibri"/>
      <family val="2"/>
    </font>
    <font>
      <sz val="10"/>
      <color rgb="FFFF0000"/>
      <name val="Arial"/>
    </font>
    <font>
      <b/>
      <sz val="10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5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546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2" fontId="0" fillId="0" borderId="0" xfId="0" applyNumberFormat="1"/>
    <xf numFmtId="0" fontId="0" fillId="0" borderId="0" xfId="0" applyFont="1" applyFill="1" applyBorder="1" applyAlignme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Alignment="1"/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NumberForma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0" fontId="5" fillId="0" borderId="0" xfId="0" applyFont="1" applyFill="1" applyBorder="1" applyAlignment="1">
      <alignment wrapText="1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wrapText="1"/>
    </xf>
    <xf numFmtId="49" fontId="6" fillId="0" borderId="0" xfId="0" applyNumberFormat="1" applyFont="1" applyAlignment="1"/>
    <xf numFmtId="49" fontId="0" fillId="0" borderId="0" xfId="0" applyNumberFormat="1" applyFill="1" applyAlignment="1"/>
    <xf numFmtId="0" fontId="0" fillId="0" borderId="0" xfId="0" applyFill="1" applyAlignment="1"/>
    <xf numFmtId="2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2" fontId="5" fillId="0" borderId="2" xfId="0" applyNumberFormat="1" applyFont="1" applyFill="1" applyBorder="1" applyAlignment="1"/>
    <xf numFmtId="1" fontId="0" fillId="0" borderId="0" xfId="0" applyNumberFormat="1" applyAlignment="1"/>
    <xf numFmtId="1" fontId="0" fillId="0" borderId="0" xfId="0" applyNumberFormat="1" applyFill="1" applyAlignment="1"/>
    <xf numFmtId="1" fontId="5" fillId="0" borderId="0" xfId="0" applyNumberFormat="1" applyFont="1" applyFill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Alignment="1"/>
    <xf numFmtId="0" fontId="5" fillId="0" borderId="0" xfId="0" applyFont="1" applyBorder="1" applyAlignment="1"/>
    <xf numFmtId="49" fontId="0" fillId="0" borderId="0" xfId="0" applyNumberFormat="1" applyAlignment="1"/>
    <xf numFmtId="1" fontId="5" fillId="0" borderId="0" xfId="0" applyNumberFormat="1" applyFont="1" applyFill="1" applyAlignment="1">
      <alignment horizontal="center"/>
    </xf>
    <xf numFmtId="164" fontId="6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5" fillId="0" borderId="0" xfId="0" applyNumberFormat="1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12" fillId="0" borderId="0" xfId="0" applyFont="1" applyBorder="1"/>
    <xf numFmtId="2" fontId="5" fillId="0" borderId="0" xfId="0" applyNumberFormat="1" applyFont="1" applyFill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49" fontId="6" fillId="0" borderId="0" xfId="0" applyNumberFormat="1" applyFont="1" applyFill="1" applyAlignment="1"/>
    <xf numFmtId="164" fontId="6" fillId="0" borderId="0" xfId="0" applyNumberFormat="1" applyFont="1" applyFill="1"/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0" xfId="0" applyFont="1" applyFill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2" fontId="0" fillId="0" borderId="0" xfId="0" applyNumberFormat="1" applyFill="1" applyBorder="1"/>
    <xf numFmtId="0" fontId="6" fillId="0" borderId="0" xfId="0" applyFont="1" applyBorder="1"/>
    <xf numFmtId="2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Fill="1" applyBorder="1"/>
    <xf numFmtId="0" fontId="5" fillId="0" borderId="0" xfId="0" applyFont="1" applyAlignment="1"/>
    <xf numFmtId="0" fontId="6" fillId="0" borderId="0" xfId="0" applyFont="1" applyFill="1" applyBorder="1" applyAlignment="1">
      <alignment wrapText="1"/>
    </xf>
    <xf numFmtId="0" fontId="16" fillId="0" borderId="0" xfId="0" applyFont="1"/>
    <xf numFmtId="0" fontId="3" fillId="0" borderId="0" xfId="0" applyFont="1"/>
    <xf numFmtId="0" fontId="18" fillId="0" borderId="0" xfId="0" applyNumberFormat="1" applyFont="1" applyFill="1" applyBorder="1" applyAlignment="1" applyProtection="1"/>
    <xf numFmtId="0" fontId="0" fillId="0" borderId="5" xfId="0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right"/>
    </xf>
    <xf numFmtId="164" fontId="5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6" fillId="0" borderId="5" xfId="0" applyNumberFormat="1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/>
    <xf numFmtId="0" fontId="13" fillId="0" borderId="0" xfId="0" applyFont="1" applyFill="1" applyAlignment="1">
      <alignment horizontal="justify"/>
    </xf>
    <xf numFmtId="2" fontId="0" fillId="0" borderId="0" xfId="0" applyNumberForma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6" xfId="0" applyFont="1" applyBorder="1"/>
    <xf numFmtId="0" fontId="20" fillId="0" borderId="6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vertical="top"/>
    </xf>
    <xf numFmtId="0" fontId="22" fillId="0" borderId="5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6" xfId="0" applyNumberFormat="1" applyFont="1" applyFill="1" applyBorder="1" applyAlignment="1">
      <alignment horizontal="right"/>
    </xf>
    <xf numFmtId="0" fontId="28" fillId="0" borderId="0" xfId="0" applyFont="1" applyBorder="1"/>
    <xf numFmtId="0" fontId="29" fillId="0" borderId="0" xfId="0" applyFont="1" applyBorder="1" applyAlignment="1">
      <alignment horizontal="right" vertical="top" wrapText="1"/>
    </xf>
    <xf numFmtId="0" fontId="30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right" vertical="top" wrapText="1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vertical="top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/>
    </xf>
    <xf numFmtId="2" fontId="1" fillId="0" borderId="6" xfId="0" applyNumberFormat="1" applyFont="1" applyFill="1" applyBorder="1"/>
    <xf numFmtId="2" fontId="6" fillId="0" borderId="6" xfId="0" applyNumberFormat="1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/>
    <xf numFmtId="2" fontId="0" fillId="0" borderId="6" xfId="0" applyNumberFormat="1" applyBorder="1"/>
    <xf numFmtId="0" fontId="5" fillId="0" borderId="0" xfId="0" applyFont="1" applyBorder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right"/>
    </xf>
    <xf numFmtId="0" fontId="31" fillId="0" borderId="6" xfId="0" applyFont="1" applyFill="1" applyBorder="1" applyAlignment="1">
      <alignment horizontal="center" vertical="top" wrapText="1"/>
    </xf>
    <xf numFmtId="0" fontId="19" fillId="0" borderId="0" xfId="0" applyFont="1" applyFill="1"/>
    <xf numFmtId="0" fontId="32" fillId="0" borderId="6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34" fillId="0" borderId="0" xfId="0" applyFont="1"/>
    <xf numFmtId="0" fontId="36" fillId="0" borderId="0" xfId="0" applyFont="1" applyBorder="1"/>
    <xf numFmtId="0" fontId="27" fillId="0" borderId="0" xfId="0" applyFont="1" applyFill="1" applyBorder="1"/>
    <xf numFmtId="1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7" fillId="0" borderId="0" xfId="0" applyFont="1"/>
    <xf numFmtId="2" fontId="4" fillId="0" borderId="0" xfId="0" applyNumberFormat="1" applyFont="1" applyFill="1" applyAlignment="1">
      <alignment horizontal="left"/>
    </xf>
    <xf numFmtId="0" fontId="34" fillId="0" borderId="0" xfId="0" applyFont="1" applyFill="1" applyBorder="1"/>
    <xf numFmtId="0" fontId="38" fillId="0" borderId="0" xfId="0" applyFont="1" applyFill="1"/>
    <xf numFmtId="0" fontId="4" fillId="0" borderId="6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17" fontId="2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2" fillId="3" borderId="6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0" fontId="45" fillId="0" borderId="6" xfId="0" applyFont="1" applyFill="1" applyBorder="1" applyAlignment="1"/>
    <xf numFmtId="0" fontId="45" fillId="0" borderId="6" xfId="0" applyFont="1" applyFill="1" applyBorder="1" applyAlignment="1">
      <alignment horizontal="center"/>
    </xf>
    <xf numFmtId="0" fontId="46" fillId="3" borderId="6" xfId="0" applyFont="1" applyFill="1" applyBorder="1" applyAlignment="1"/>
    <xf numFmtId="0" fontId="42" fillId="3" borderId="17" xfId="0" applyFont="1" applyFill="1" applyBorder="1" applyAlignment="1">
      <alignment horizontal="center"/>
    </xf>
    <xf numFmtId="49" fontId="42" fillId="3" borderId="0" xfId="0" applyNumberFormat="1" applyFont="1" applyFill="1" applyAlignment="1">
      <alignment horizontal="center"/>
    </xf>
    <xf numFmtId="0" fontId="43" fillId="0" borderId="6" xfId="0" applyFont="1" applyFill="1" applyBorder="1" applyAlignment="1"/>
    <xf numFmtId="0" fontId="32" fillId="0" borderId="6" xfId="0" applyFont="1" applyFill="1" applyBorder="1" applyAlignment="1">
      <alignment horizontal="center"/>
    </xf>
    <xf numFmtId="49" fontId="47" fillId="0" borderId="6" xfId="0" applyNumberFormat="1" applyFont="1" applyFill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4" fillId="4" borderId="6" xfId="0" applyFont="1" applyFill="1" applyBorder="1" applyAlignment="1"/>
    <xf numFmtId="0" fontId="49" fillId="4" borderId="6" xfId="0" applyFont="1" applyFill="1" applyBorder="1" applyAlignment="1">
      <alignment horizontal="center"/>
    </xf>
    <xf numFmtId="49" fontId="49" fillId="4" borderId="6" xfId="0" applyNumberFormat="1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6" xfId="0" applyNumberFormat="1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/>
    </xf>
    <xf numFmtId="0" fontId="43" fillId="4" borderId="6" xfId="0" applyFont="1" applyFill="1" applyBorder="1" applyAlignment="1"/>
    <xf numFmtId="0" fontId="43" fillId="4" borderId="6" xfId="0" applyFont="1" applyFill="1" applyBorder="1" applyAlignment="1">
      <alignment horizontal="center"/>
    </xf>
    <xf numFmtId="0" fontId="52" fillId="0" borderId="6" xfId="0" applyFont="1" applyBorder="1" applyAlignment="1"/>
    <xf numFmtId="0" fontId="50" fillId="0" borderId="6" xfId="0" applyFont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43" fillId="0" borderId="0" xfId="0" applyFont="1" applyFill="1" applyAlignment="1"/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56" fillId="0" borderId="0" xfId="0" applyFont="1" applyAlignment="1"/>
    <xf numFmtId="0" fontId="53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2" fontId="0" fillId="0" borderId="9" xfId="0" applyNumberForma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9" fontId="6" fillId="0" borderId="5" xfId="0" applyNumberFormat="1" applyFont="1" applyFill="1" applyBorder="1" applyAlignment="1"/>
    <xf numFmtId="1" fontId="6" fillId="0" borderId="5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0" fontId="5" fillId="0" borderId="2" xfId="0" applyFont="1" applyFill="1" applyBorder="1"/>
    <xf numFmtId="49" fontId="6" fillId="0" borderId="2" xfId="0" applyNumberFormat="1" applyFont="1" applyFill="1" applyBorder="1" applyAlignment="1"/>
    <xf numFmtId="1" fontId="6" fillId="0" borderId="2" xfId="0" applyNumberFormat="1" applyFont="1" applyFill="1" applyBorder="1" applyAlignment="1"/>
    <xf numFmtId="0" fontId="21" fillId="0" borderId="0" xfId="0" applyFont="1" applyFill="1" applyBorder="1"/>
    <xf numFmtId="0" fontId="5" fillId="0" borderId="6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/>
    <xf numFmtId="1" fontId="5" fillId="0" borderId="0" xfId="0" applyNumberFormat="1" applyFont="1" applyFill="1" applyAlignment="1"/>
    <xf numFmtId="1" fontId="5" fillId="0" borderId="5" xfId="0" applyNumberFormat="1" applyFont="1" applyFill="1" applyBorder="1" applyAlignment="1">
      <alignment horizontal="center"/>
    </xf>
    <xf numFmtId="0" fontId="41" fillId="0" borderId="6" xfId="0" applyFont="1" applyFill="1" applyBorder="1"/>
    <xf numFmtId="0" fontId="42" fillId="0" borderId="6" xfId="0" applyFont="1" applyFill="1" applyBorder="1" applyAlignment="1">
      <alignment horizontal="center"/>
    </xf>
    <xf numFmtId="49" fontId="42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0" fontId="26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0" fillId="0" borderId="0" xfId="0" applyNumberFormat="1" applyBorder="1" applyAlignment="1"/>
    <xf numFmtId="0" fontId="0" fillId="0" borderId="6" xfId="0" applyBorder="1"/>
    <xf numFmtId="2" fontId="15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9" fillId="0" borderId="6" xfId="0" applyFont="1" applyFill="1" applyBorder="1" applyAlignment="1">
      <alignment horizontal="center" vertical="center" wrapText="1"/>
    </xf>
    <xf numFmtId="2" fontId="40" fillId="0" borderId="1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/>
    </xf>
    <xf numFmtId="0" fontId="20" fillId="0" borderId="13" xfId="0" applyFont="1" applyFill="1" applyBorder="1" applyAlignment="1">
      <alignment horizontal="center" vertical="top" wrapText="1"/>
    </xf>
    <xf numFmtId="0" fontId="18" fillId="0" borderId="6" xfId="0" applyFont="1" applyFill="1" applyBorder="1"/>
    <xf numFmtId="0" fontId="4" fillId="0" borderId="13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right"/>
    </xf>
    <xf numFmtId="0" fontId="35" fillId="0" borderId="0" xfId="0" applyFont="1" applyFill="1" applyBorder="1"/>
    <xf numFmtId="0" fontId="0" fillId="0" borderId="0" xfId="0" applyFont="1" applyFill="1" applyBorder="1"/>
    <xf numFmtId="0" fontId="36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2" fontId="4" fillId="0" borderId="0" xfId="0" applyNumberFormat="1" applyFont="1" applyFill="1" applyBorder="1" applyAlignment="1">
      <alignment vertical="top" wrapText="1"/>
    </xf>
    <xf numFmtId="0" fontId="33" fillId="0" borderId="6" xfId="0" applyFont="1" applyBorder="1"/>
    <xf numFmtId="0" fontId="0" fillId="0" borderId="6" xfId="0" applyFont="1" applyBorder="1"/>
    <xf numFmtId="0" fontId="0" fillId="0" borderId="0" xfId="0" applyFont="1" applyBorder="1" applyAlignment="1">
      <alignment horizontal="right"/>
    </xf>
    <xf numFmtId="0" fontId="68" fillId="0" borderId="0" xfId="0" applyFont="1"/>
    <xf numFmtId="0" fontId="48" fillId="0" borderId="6" xfId="0" applyFont="1" applyBorder="1" applyAlignment="1">
      <alignment horizontal="center" vertical="center"/>
    </xf>
    <xf numFmtId="0" fontId="69" fillId="0" borderId="0" xfId="0" applyFont="1"/>
    <xf numFmtId="0" fontId="44" fillId="0" borderId="6" xfId="0" applyFont="1" applyFill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70" fillId="0" borderId="6" xfId="0" applyFont="1" applyFill="1" applyBorder="1" applyAlignment="1">
      <alignment horizontal="center"/>
    </xf>
    <xf numFmtId="0" fontId="71" fillId="3" borderId="6" xfId="0" applyFont="1" applyFill="1" applyBorder="1" applyAlignment="1">
      <alignment horizontal="center"/>
    </xf>
    <xf numFmtId="49" fontId="72" fillId="3" borderId="6" xfId="0" applyNumberFormat="1" applyFont="1" applyFill="1" applyBorder="1" applyAlignment="1">
      <alignment horizontal="center"/>
    </xf>
    <xf numFmtId="0" fontId="48" fillId="0" borderId="6" xfId="0" applyFont="1" applyBorder="1" applyAlignment="1">
      <alignment horizontal="center"/>
    </xf>
    <xf numFmtId="49" fontId="48" fillId="0" borderId="6" xfId="0" applyNumberFormat="1" applyFont="1" applyBorder="1" applyAlignment="1">
      <alignment horizontal="center"/>
    </xf>
    <xf numFmtId="49" fontId="50" fillId="0" borderId="6" xfId="0" applyNumberFormat="1" applyFont="1" applyBorder="1" applyAlignment="1">
      <alignment horizontal="center"/>
    </xf>
    <xf numFmtId="0" fontId="47" fillId="5" borderId="13" xfId="0" applyFont="1" applyFill="1" applyBorder="1" applyAlignment="1">
      <alignment horizontal="center"/>
    </xf>
    <xf numFmtId="0" fontId="56" fillId="5" borderId="13" xfId="0" applyFont="1" applyFill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47" fillId="5" borderId="6" xfId="0" applyFont="1" applyFill="1" applyBorder="1" applyAlignment="1">
      <alignment horizontal="center"/>
    </xf>
    <xf numFmtId="14" fontId="54" fillId="0" borderId="0" xfId="0" applyNumberFormat="1" applyFont="1" applyFill="1" applyAlignment="1">
      <alignment horizontal="center"/>
    </xf>
    <xf numFmtId="0" fontId="32" fillId="0" borderId="0" xfId="0" applyFont="1"/>
    <xf numFmtId="0" fontId="0" fillId="0" borderId="0" xfId="0" applyFont="1" applyAlignment="1"/>
    <xf numFmtId="0" fontId="1" fillId="0" borderId="0" xfId="0" applyFont="1" applyFill="1" applyBorder="1" applyAlignment="1"/>
    <xf numFmtId="0" fontId="23" fillId="0" borderId="0" xfId="0" applyFont="1" applyAlignment="1">
      <alignment horizontal="left" vertical="center"/>
    </xf>
    <xf numFmtId="0" fontId="24" fillId="0" borderId="0" xfId="0" applyFont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0" fontId="5" fillId="0" borderId="0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/>
    </xf>
    <xf numFmtId="10" fontId="5" fillId="0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" fillId="0" borderId="3" xfId="0" applyFont="1" applyFill="1" applyBorder="1"/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2" fontId="5" fillId="0" borderId="3" xfId="0" applyNumberFormat="1" applyFont="1" applyFill="1" applyBorder="1" applyAlignment="1"/>
    <xf numFmtId="0" fontId="4" fillId="0" borderId="0" xfId="0" applyFont="1"/>
    <xf numFmtId="0" fontId="1" fillId="0" borderId="10" xfId="0" applyFont="1" applyFill="1" applyBorder="1"/>
    <xf numFmtId="0" fontId="1" fillId="0" borderId="19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6" fillId="0" borderId="24" xfId="0" applyFont="1" applyBorder="1" applyAlignment="1"/>
    <xf numFmtId="2" fontId="6" fillId="0" borderId="25" xfId="0" applyNumberFormat="1" applyFont="1" applyBorder="1" applyAlignment="1">
      <alignment horizontal="left"/>
    </xf>
    <xf numFmtId="0" fontId="5" fillId="0" borderId="27" xfId="0" applyFont="1" applyBorder="1" applyAlignment="1"/>
    <xf numFmtId="2" fontId="0" fillId="0" borderId="28" xfId="0" applyNumberFormat="1" applyBorder="1" applyAlignment="1">
      <alignment horizontal="left"/>
    </xf>
    <xf numFmtId="0" fontId="0" fillId="0" borderId="30" xfId="0" applyBorder="1" applyAlignment="1"/>
    <xf numFmtId="0" fontId="0" fillId="0" borderId="30" xfId="0" applyFill="1" applyBorder="1" applyAlignment="1"/>
    <xf numFmtId="0" fontId="0" fillId="0" borderId="30" xfId="0" applyFont="1" applyFill="1" applyBorder="1" applyAlignment="1"/>
    <xf numFmtId="0" fontId="5" fillId="0" borderId="30" xfId="0" applyFont="1" applyFill="1" applyBorder="1" applyAlignment="1"/>
    <xf numFmtId="0" fontId="0" fillId="0" borderId="31" xfId="0" applyBorder="1" applyAlignment="1">
      <alignment wrapText="1"/>
    </xf>
    <xf numFmtId="0" fontId="4" fillId="0" borderId="30" xfId="0" applyFont="1" applyBorder="1"/>
    <xf numFmtId="2" fontId="0" fillId="0" borderId="33" xfId="0" applyNumberFormat="1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16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9" fillId="0" borderId="0" xfId="0" applyFont="1" applyFill="1" applyBorder="1"/>
    <xf numFmtId="49" fontId="59" fillId="0" borderId="0" xfId="0" applyNumberFormat="1" applyFont="1" applyFill="1" applyBorder="1" applyAlignment="1">
      <alignment horizontal="center"/>
    </xf>
    <xf numFmtId="14" fontId="59" fillId="0" borderId="0" xfId="0" applyNumberFormat="1" applyFont="1" applyFill="1" applyBorder="1"/>
    <xf numFmtId="49" fontId="57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49" fontId="63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49" fontId="59" fillId="0" borderId="0" xfId="0" applyNumberFormat="1" applyFont="1" applyFill="1" applyBorder="1"/>
    <xf numFmtId="49" fontId="62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14" fontId="59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center"/>
    </xf>
    <xf numFmtId="0" fontId="0" fillId="0" borderId="32" xfId="0" applyFont="1" applyFill="1" applyBorder="1"/>
    <xf numFmtId="0" fontId="0" fillId="0" borderId="6" xfId="0" applyFont="1" applyFill="1" applyBorder="1" applyAlignment="1">
      <alignment horizontal="center" vertical="top"/>
    </xf>
    <xf numFmtId="0" fontId="66" fillId="0" borderId="6" xfId="0" applyFont="1" applyBorder="1" applyAlignment="1">
      <alignment horizontal="center" vertical="top" wrapText="1"/>
    </xf>
    <xf numFmtId="2" fontId="0" fillId="0" borderId="0" xfId="0" applyNumberFormat="1" applyFont="1" applyFill="1" applyBorder="1"/>
    <xf numFmtId="1" fontId="0" fillId="0" borderId="0" xfId="0" applyNumberFormat="1" applyFont="1" applyFill="1" applyAlignment="1">
      <alignment horizontal="center"/>
    </xf>
    <xf numFmtId="0" fontId="77" fillId="0" borderId="36" xfId="0" applyFont="1" applyBorder="1" applyAlignment="1">
      <alignment vertical="center" wrapText="1"/>
    </xf>
    <xf numFmtId="0" fontId="77" fillId="0" borderId="34" xfId="0" applyFont="1" applyBorder="1" applyAlignment="1">
      <alignment vertical="center" wrapText="1"/>
    </xf>
    <xf numFmtId="0" fontId="77" fillId="0" borderId="34" xfId="0" applyFont="1" applyBorder="1" applyAlignment="1">
      <alignment vertical="center"/>
    </xf>
    <xf numFmtId="0" fontId="77" fillId="0" borderId="35" xfId="0" applyFont="1" applyBorder="1" applyAlignment="1">
      <alignment vertical="center" wrapText="1"/>
    </xf>
    <xf numFmtId="0" fontId="77" fillId="0" borderId="0" xfId="0" applyFont="1" applyBorder="1" applyAlignment="1">
      <alignment vertical="center" wrapText="1"/>
    </xf>
    <xf numFmtId="0" fontId="77" fillId="0" borderId="35" xfId="0" applyFont="1" applyBorder="1" applyAlignment="1">
      <alignment vertical="center"/>
    </xf>
    <xf numFmtId="0" fontId="77" fillId="0" borderId="26" xfId="0" applyFont="1" applyBorder="1" applyAlignment="1">
      <alignment vertical="center" wrapText="1"/>
    </xf>
    <xf numFmtId="0" fontId="77" fillId="0" borderId="26" xfId="0" applyFont="1" applyBorder="1" applyAlignment="1">
      <alignment vertical="center"/>
    </xf>
    <xf numFmtId="0" fontId="76" fillId="0" borderId="0" xfId="0" applyFont="1" applyBorder="1" applyAlignment="1">
      <alignment vertical="center" wrapText="1"/>
    </xf>
    <xf numFmtId="0" fontId="76" fillId="0" borderId="0" xfId="0" applyFont="1" applyBorder="1" applyAlignment="1">
      <alignment vertical="center"/>
    </xf>
    <xf numFmtId="0" fontId="77" fillId="0" borderId="0" xfId="0" applyFont="1" applyBorder="1" applyAlignment="1">
      <alignment vertic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Font="1" applyBorder="1"/>
    <xf numFmtId="0" fontId="1" fillId="0" borderId="37" xfId="0" applyFont="1" applyFill="1" applyBorder="1" applyAlignment="1">
      <alignment horizontal="right"/>
    </xf>
    <xf numFmtId="0" fontId="78" fillId="9" borderId="6" xfId="0" applyFont="1" applyFill="1" applyBorder="1"/>
    <xf numFmtId="0" fontId="79" fillId="9" borderId="38" xfId="0" applyFont="1" applyFill="1" applyBorder="1" applyAlignment="1">
      <alignment horizontal="center"/>
    </xf>
    <xf numFmtId="49" fontId="80" fillId="9" borderId="38" xfId="0" applyNumberFormat="1" applyFont="1" applyFill="1" applyBorder="1" applyAlignment="1">
      <alignment horizontal="center"/>
    </xf>
    <xf numFmtId="0" fontId="51" fillId="0" borderId="38" xfId="0" applyFont="1" applyBorder="1" applyAlignment="1">
      <alignment horizontal="center"/>
    </xf>
    <xf numFmtId="0" fontId="43" fillId="0" borderId="17" xfId="0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top"/>
    </xf>
    <xf numFmtId="0" fontId="81" fillId="10" borderId="17" xfId="0" applyFont="1" applyFill="1" applyBorder="1" applyAlignment="1">
      <alignment vertical="center"/>
    </xf>
    <xf numFmtId="0" fontId="82" fillId="10" borderId="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45" fillId="0" borderId="17" xfId="0" applyFont="1" applyBorder="1"/>
    <xf numFmtId="0" fontId="45" fillId="0" borderId="9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70" fillId="0" borderId="38" xfId="0" applyFont="1" applyBorder="1" applyAlignment="1">
      <alignment horizontal="center"/>
    </xf>
    <xf numFmtId="0" fontId="70" fillId="0" borderId="38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/>
    </xf>
    <xf numFmtId="2" fontId="83" fillId="0" borderId="6" xfId="0" applyNumberFormat="1" applyFont="1" applyBorder="1" applyAlignment="1">
      <alignment horizontal="center"/>
    </xf>
    <xf numFmtId="2" fontId="83" fillId="0" borderId="17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" fontId="1" fillId="8" borderId="0" xfId="0" applyNumberFormat="1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0" fontId="84" fillId="0" borderId="0" xfId="0" applyFont="1" applyAlignment="1">
      <alignment horizontal="left" vertical="center"/>
    </xf>
    <xf numFmtId="0" fontId="85" fillId="0" borderId="0" xfId="0" applyFont="1"/>
    <xf numFmtId="0" fontId="84" fillId="0" borderId="0" xfId="0" applyFont="1" applyBorder="1" applyAlignment="1">
      <alignment horizontal="center" vertical="center" textRotation="90" wrapText="1"/>
    </xf>
    <xf numFmtId="0" fontId="84" fillId="6" borderId="0" xfId="0" applyFont="1" applyFill="1" applyBorder="1" applyAlignment="1">
      <alignment vertical="center" wrapText="1"/>
    </xf>
    <xf numFmtId="0" fontId="86" fillId="6" borderId="0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2" borderId="0" xfId="0" applyFont="1" applyFill="1" applyBorder="1" applyAlignment="1">
      <alignment vertical="center" wrapText="1"/>
    </xf>
    <xf numFmtId="0" fontId="84" fillId="2" borderId="0" xfId="0" applyFont="1" applyFill="1" applyBorder="1" applyAlignment="1">
      <alignment horizontal="center" vertical="center" wrapText="1"/>
    </xf>
    <xf numFmtId="0" fontId="86" fillId="6" borderId="0" xfId="0" applyFont="1" applyFill="1" applyBorder="1" applyAlignment="1">
      <alignment vertical="center" wrapText="1"/>
    </xf>
    <xf numFmtId="0" fontId="84" fillId="7" borderId="0" xfId="0" applyFont="1" applyFill="1" applyBorder="1" applyAlignment="1">
      <alignment vertical="center" wrapText="1"/>
    </xf>
    <xf numFmtId="0" fontId="84" fillId="7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3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2" fontId="0" fillId="11" borderId="6" xfId="0" applyNumberFormat="1" applyFill="1" applyBorder="1" applyAlignment="1">
      <alignment horizontal="center" vertical="center" wrapText="1"/>
    </xf>
    <xf numFmtId="164" fontId="5" fillId="11" borderId="6" xfId="0" applyNumberFormat="1" applyFont="1" applyFill="1" applyBorder="1" applyAlignment="1">
      <alignment horizontal="center"/>
    </xf>
    <xf numFmtId="164" fontId="5" fillId="11" borderId="12" xfId="0" applyNumberFormat="1" applyFont="1" applyFill="1" applyBorder="1" applyAlignment="1">
      <alignment horizontal="center"/>
    </xf>
    <xf numFmtId="2" fontId="0" fillId="11" borderId="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31" fillId="11" borderId="6" xfId="0" applyFont="1" applyFill="1" applyBorder="1" applyAlignment="1">
      <alignment horizontal="center" vertical="top" wrapText="1"/>
    </xf>
    <xf numFmtId="0" fontId="20" fillId="11" borderId="6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66" fillId="0" borderId="6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center" wrapText="1"/>
    </xf>
    <xf numFmtId="164" fontId="0" fillId="0" borderId="0" xfId="0" applyNumberFormat="1" applyFont="1" applyBorder="1"/>
    <xf numFmtId="0" fontId="88" fillId="0" borderId="0" xfId="0" applyFont="1"/>
    <xf numFmtId="0" fontId="18" fillId="0" borderId="6" xfId="0" applyFont="1" applyFill="1" applyBorder="1" applyAlignment="1">
      <alignment horizontal="left"/>
    </xf>
    <xf numFmtId="0" fontId="37" fillId="0" borderId="6" xfId="0" applyFont="1" applyBorder="1"/>
    <xf numFmtId="0" fontId="88" fillId="0" borderId="0" xfId="0" applyFont="1" applyFill="1"/>
    <xf numFmtId="0" fontId="87" fillId="0" borderId="0" xfId="0" applyFont="1" applyFill="1"/>
    <xf numFmtId="1" fontId="0" fillId="0" borderId="0" xfId="0" applyNumberFormat="1" applyFill="1" applyAlignment="1">
      <alignment horizontal="left"/>
    </xf>
    <xf numFmtId="0" fontId="0" fillId="0" borderId="17" xfId="0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37" fillId="0" borderId="0" xfId="0" applyFont="1" applyBorder="1"/>
    <xf numFmtId="49" fontId="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1" xfId="0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5" fillId="0" borderId="0" xfId="0" applyNumberFormat="1" applyFont="1" applyBorder="1" applyAlignment="1">
      <alignment wrapText="1"/>
    </xf>
    <xf numFmtId="49" fontId="5" fillId="0" borderId="31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10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wrapText="1"/>
    </xf>
    <xf numFmtId="49" fontId="6" fillId="0" borderId="25" xfId="0" applyNumberFormat="1" applyFont="1" applyBorder="1" applyAlignment="1">
      <alignment wrapText="1"/>
    </xf>
    <xf numFmtId="49" fontId="6" fillId="0" borderId="26" xfId="0" applyNumberFormat="1" applyFont="1" applyBorder="1" applyAlignment="1">
      <alignment wrapText="1"/>
    </xf>
    <xf numFmtId="49" fontId="0" fillId="0" borderId="28" xfId="0" applyNumberFormat="1" applyBorder="1" applyAlignment="1">
      <alignment wrapText="1"/>
    </xf>
    <xf numFmtId="49" fontId="0" fillId="0" borderId="29" xfId="0" applyNumberForma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0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 vertical="center" textRotation="90" wrapText="1"/>
    </xf>
    <xf numFmtId="0" fontId="84" fillId="0" borderId="0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justify" vertical="top" wrapText="1"/>
    </xf>
    <xf numFmtId="0" fontId="1" fillId="0" borderId="39" xfId="0" applyFont="1" applyFill="1" applyBorder="1"/>
    <xf numFmtId="164" fontId="0" fillId="0" borderId="0" xfId="0" applyNumberFormat="1" applyFont="1" applyFill="1" applyBorder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63500</xdr:rowOff>
    </xdr:from>
    <xdr:to>
      <xdr:col>3</xdr:col>
      <xdr:colOff>336494</xdr:colOff>
      <xdr:row>101</xdr:row>
      <xdr:rowOff>127000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3462000"/>
          <a:ext cx="2038294" cy="25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AU" sz="800" b="1" i="1" u="none" strike="noStrike" baseline="0">
              <a:solidFill>
                <a:srgbClr val="000000"/>
              </a:solidFill>
              <a:latin typeface="Century Gothic"/>
            </a:rPr>
            <a:t>Figures reported from Surf Guard 17/5/2016</a:t>
          </a:r>
          <a:endParaRPr lang="en-AU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800"/>
            </a:lnSpc>
            <a:defRPr sz="1000"/>
          </a:pPr>
          <a:r>
            <a:rPr lang="en-AU" sz="800" b="1" i="1" u="none" strike="noStrike" baseline="0">
              <a:solidFill>
                <a:srgbClr val="000000"/>
              </a:solidFill>
              <a:latin typeface="Century Gothic"/>
            </a:rPr>
            <a:t> </a:t>
          </a:r>
        </a:p>
      </xdr:txBody>
    </xdr:sp>
    <xdr:clientData/>
  </xdr:twoCellAnchor>
  <xdr:twoCellAnchor>
    <xdr:from>
      <xdr:col>0</xdr:col>
      <xdr:colOff>0</xdr:colOff>
      <xdr:row>100</xdr:row>
      <xdr:rowOff>63500</xdr:rowOff>
    </xdr:from>
    <xdr:to>
      <xdr:col>3</xdr:col>
      <xdr:colOff>336494</xdr:colOff>
      <xdr:row>101</xdr:row>
      <xdr:rowOff>127000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3462000"/>
          <a:ext cx="2038294" cy="25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AU" sz="800" b="1" i="1" u="none" strike="noStrike" baseline="0">
              <a:solidFill>
                <a:srgbClr val="000000"/>
              </a:solidFill>
              <a:latin typeface="Century Gothic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8.bin"/><Relationship Id="rId3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U88"/>
  <sheetViews>
    <sheetView workbookViewId="0">
      <selection activeCell="D6" sqref="D6"/>
    </sheetView>
  </sheetViews>
  <sheetFormatPr baseColWidth="10" defaultColWidth="8.83203125" defaultRowHeight="13" x14ac:dyDescent="0.15"/>
  <cols>
    <col min="2" max="2" width="15.6640625" customWidth="1"/>
    <col min="3" max="5" width="13.33203125" style="6" customWidth="1"/>
    <col min="6" max="10" width="13.33203125" style="7" customWidth="1"/>
    <col min="11" max="11" width="13.33203125" style="6" customWidth="1"/>
    <col min="12" max="12" width="14.1640625" style="6" bestFit="1" customWidth="1"/>
    <col min="13" max="13" width="13.5" style="8" customWidth="1"/>
  </cols>
  <sheetData>
    <row r="1" spans="1:20" ht="14" thickBot="1" x14ac:dyDescent="0.2">
      <c r="A1" s="101"/>
      <c r="M1" s="487" t="s">
        <v>579</v>
      </c>
      <c r="N1" s="368"/>
    </row>
    <row r="2" spans="1:20" x14ac:dyDescent="0.15">
      <c r="B2" s="519" t="s">
        <v>481</v>
      </c>
      <c r="C2" s="520"/>
      <c r="D2" s="520"/>
      <c r="E2" s="520"/>
      <c r="F2" s="520"/>
      <c r="G2" s="520"/>
      <c r="H2" s="520"/>
      <c r="I2" s="520"/>
      <c r="J2" s="520"/>
      <c r="K2" s="521"/>
    </row>
    <row r="3" spans="1:20" ht="12.75" customHeight="1" x14ac:dyDescent="0.15">
      <c r="B3" s="525" t="s">
        <v>1</v>
      </c>
      <c r="C3" s="526" t="s">
        <v>0</v>
      </c>
      <c r="D3" s="526" t="s">
        <v>66</v>
      </c>
      <c r="E3" s="526" t="s">
        <v>70</v>
      </c>
      <c r="F3" s="526" t="s">
        <v>79</v>
      </c>
      <c r="G3" s="526" t="s">
        <v>72</v>
      </c>
      <c r="H3" s="491" t="s">
        <v>355</v>
      </c>
      <c r="I3" s="526" t="s">
        <v>483</v>
      </c>
      <c r="J3" s="526" t="s">
        <v>80</v>
      </c>
      <c r="K3" s="528" t="s">
        <v>81</v>
      </c>
      <c r="L3" s="122"/>
      <c r="M3" s="46"/>
      <c r="N3" s="46"/>
      <c r="O3" s="46"/>
      <c r="P3" s="46"/>
      <c r="Q3" s="46"/>
      <c r="R3" s="46"/>
      <c r="S3" s="107"/>
      <c r="T3" s="107"/>
    </row>
    <row r="4" spans="1:20" ht="12.5" customHeight="1" x14ac:dyDescent="0.15">
      <c r="B4" s="525"/>
      <c r="C4" s="527"/>
      <c r="D4" s="527"/>
      <c r="E4" s="527"/>
      <c r="F4" s="527"/>
      <c r="G4" s="527"/>
      <c r="H4" s="531" t="s">
        <v>531</v>
      </c>
      <c r="I4" s="527"/>
      <c r="J4" s="530"/>
      <c r="K4" s="529"/>
      <c r="L4" s="122"/>
      <c r="M4" s="122"/>
      <c r="N4" s="122"/>
      <c r="O4" s="107"/>
      <c r="P4" s="107"/>
      <c r="Q4" s="107"/>
      <c r="R4" s="107"/>
      <c r="S4" s="107"/>
      <c r="T4" s="107"/>
    </row>
    <row r="5" spans="1:20" ht="14" thickBot="1" x14ac:dyDescent="0.2">
      <c r="B5" s="525"/>
      <c r="C5" s="527"/>
      <c r="D5" s="527"/>
      <c r="E5" s="527"/>
      <c r="F5" s="527"/>
      <c r="G5" s="527"/>
      <c r="H5" s="532"/>
      <c r="I5" s="527"/>
      <c r="J5" s="530"/>
      <c r="K5" s="529"/>
      <c r="M5" s="122"/>
      <c r="N5" s="122"/>
      <c r="O5" s="107"/>
      <c r="P5" s="107"/>
      <c r="Q5" s="107"/>
      <c r="R5" s="107"/>
      <c r="S5" s="107"/>
      <c r="T5" s="107"/>
    </row>
    <row r="6" spans="1:20" x14ac:dyDescent="0.15">
      <c r="B6" s="369" t="s">
        <v>4</v>
      </c>
      <c r="C6" s="126">
        <f>'1 Admin &amp; Meetings'!M5</f>
        <v>1.5</v>
      </c>
      <c r="D6" s="197">
        <v>10.5</v>
      </c>
      <c r="E6" s="495">
        <f>'3 Awards'!S5</f>
        <v>7</v>
      </c>
      <c r="F6" s="126">
        <f>'4 Patrol Efficiency'!H6</f>
        <v>11.5</v>
      </c>
      <c r="G6" s="126">
        <f>'5 Lifesaving'!F6</f>
        <v>4</v>
      </c>
      <c r="H6" s="492">
        <f>'6 SurfCom'!H6</f>
        <v>0</v>
      </c>
      <c r="I6" s="270">
        <f>'7 BOL &amp; BOSS'!H5</f>
        <v>3</v>
      </c>
      <c r="J6" s="271">
        <f t="shared" ref="J6:J20" si="0">SUM(C6:I6)</f>
        <v>37.5</v>
      </c>
      <c r="K6" s="464" t="s">
        <v>360</v>
      </c>
      <c r="L6" s="371" t="s">
        <v>4</v>
      </c>
      <c r="N6" s="9"/>
    </row>
    <row r="7" spans="1:20" x14ac:dyDescent="0.15">
      <c r="B7" s="369" t="s">
        <v>5</v>
      </c>
      <c r="C7" s="126">
        <f>'1 Admin &amp; Meetings'!M6</f>
        <v>7.5</v>
      </c>
      <c r="D7" s="197">
        <v>7</v>
      </c>
      <c r="E7" s="495">
        <f>'3 Awards'!S6</f>
        <v>2</v>
      </c>
      <c r="F7" s="126">
        <f>'4 Patrol Efficiency'!H7</f>
        <v>9</v>
      </c>
      <c r="G7" s="126">
        <f>'5 Lifesaving'!F7</f>
        <v>13</v>
      </c>
      <c r="H7" s="492">
        <f>'6 SurfCom'!H7</f>
        <v>0</v>
      </c>
      <c r="I7" s="270">
        <f>'7 BOL &amp; BOSS'!H6</f>
        <v>2</v>
      </c>
      <c r="J7" s="271">
        <f t="shared" si="0"/>
        <v>40.5</v>
      </c>
      <c r="K7" s="464" t="s">
        <v>359</v>
      </c>
      <c r="L7" s="372" t="s">
        <v>5</v>
      </c>
      <c r="N7" s="9"/>
    </row>
    <row r="8" spans="1:20" x14ac:dyDescent="0.15">
      <c r="B8" s="369" t="s">
        <v>6</v>
      </c>
      <c r="C8" s="126">
        <f>'1 Admin &amp; Meetings'!M7</f>
        <v>14.5</v>
      </c>
      <c r="D8" s="197">
        <v>12</v>
      </c>
      <c r="E8" s="495">
        <f>'3 Awards'!S7</f>
        <v>15</v>
      </c>
      <c r="F8" s="126">
        <f>'4 Patrol Efficiency'!H8</f>
        <v>11.5</v>
      </c>
      <c r="G8" s="126">
        <f>'5 Lifesaving'!F8</f>
        <v>10</v>
      </c>
      <c r="H8" s="492">
        <f>'6 SurfCom'!H8</f>
        <v>0</v>
      </c>
      <c r="I8" s="270">
        <f>'7 BOL &amp; BOSS'!H7</f>
        <v>15</v>
      </c>
      <c r="J8" s="271">
        <f t="shared" si="0"/>
        <v>78</v>
      </c>
      <c r="K8" s="464" t="s">
        <v>477</v>
      </c>
      <c r="L8" s="372" t="s">
        <v>6</v>
      </c>
      <c r="M8" s="360"/>
      <c r="N8" s="9"/>
    </row>
    <row r="9" spans="1:20" x14ac:dyDescent="0.15">
      <c r="B9" s="369" t="s">
        <v>7</v>
      </c>
      <c r="C9" s="126">
        <f>'1 Admin &amp; Meetings'!M8</f>
        <v>11.5</v>
      </c>
      <c r="D9" s="197">
        <v>10.5</v>
      </c>
      <c r="E9" s="495">
        <f>'3 Awards'!S8</f>
        <v>10</v>
      </c>
      <c r="F9" s="126">
        <f>'4 Patrol Efficiency'!H9</f>
        <v>7</v>
      </c>
      <c r="G9" s="126">
        <f>'5 Lifesaving'!F9</f>
        <v>11</v>
      </c>
      <c r="H9" s="492">
        <f>'6 SurfCom'!H9</f>
        <v>0</v>
      </c>
      <c r="I9" s="270">
        <f>'7 BOL &amp; BOSS'!H8</f>
        <v>4</v>
      </c>
      <c r="J9" s="271">
        <f t="shared" si="0"/>
        <v>54</v>
      </c>
      <c r="K9" s="464" t="s">
        <v>479</v>
      </c>
      <c r="L9" s="372" t="s">
        <v>7</v>
      </c>
      <c r="N9" s="9"/>
    </row>
    <row r="10" spans="1:20" x14ac:dyDescent="0.15">
      <c r="B10" s="369" t="s">
        <v>8</v>
      </c>
      <c r="C10" s="126">
        <f>'1 Admin &amp; Meetings'!M9</f>
        <v>11.5</v>
      </c>
      <c r="D10" s="197">
        <v>15</v>
      </c>
      <c r="E10" s="495">
        <f>'3 Awards'!S9</f>
        <v>9</v>
      </c>
      <c r="F10" s="126">
        <f>'4 Patrol Efficiency'!H10</f>
        <v>13</v>
      </c>
      <c r="G10" s="126">
        <f>'5 Lifesaving'!F10</f>
        <v>15</v>
      </c>
      <c r="H10" s="492">
        <f>'6 SurfCom'!H10</f>
        <v>0</v>
      </c>
      <c r="I10" s="270">
        <f>'7 BOL &amp; BOSS'!H9</f>
        <v>5</v>
      </c>
      <c r="J10" s="271">
        <f t="shared" si="0"/>
        <v>68.5</v>
      </c>
      <c r="K10" s="464" t="s">
        <v>478</v>
      </c>
      <c r="L10" s="372" t="s">
        <v>8</v>
      </c>
      <c r="M10" s="360"/>
      <c r="N10" s="9"/>
    </row>
    <row r="11" spans="1:20" x14ac:dyDescent="0.15">
      <c r="B11" s="369" t="s">
        <v>9</v>
      </c>
      <c r="C11" s="126">
        <f>'1 Admin &amp; Meetings'!M10</f>
        <v>7.5</v>
      </c>
      <c r="D11" s="197">
        <v>2</v>
      </c>
      <c r="E11" s="495">
        <f>'3 Awards'!S10</f>
        <v>11</v>
      </c>
      <c r="F11" s="126">
        <f>'4 Patrol Efficiency'!H11</f>
        <v>9</v>
      </c>
      <c r="G11" s="126">
        <f>'5 Lifesaving'!F11</f>
        <v>12</v>
      </c>
      <c r="H11" s="492">
        <f>'6 SurfCom'!H11</f>
        <v>0</v>
      </c>
      <c r="I11" s="270">
        <f>'7 BOL &amp; BOSS'!H10</f>
        <v>13</v>
      </c>
      <c r="J11" s="271">
        <f t="shared" si="0"/>
        <v>54.5</v>
      </c>
      <c r="K11" s="464" t="s">
        <v>466</v>
      </c>
      <c r="L11" s="372" t="s">
        <v>9</v>
      </c>
      <c r="M11" s="360"/>
      <c r="N11" s="9"/>
    </row>
    <row r="12" spans="1:20" x14ac:dyDescent="0.15">
      <c r="B12" s="369" t="s">
        <v>10</v>
      </c>
      <c r="C12" s="126">
        <f>'1 Admin &amp; Meetings'!M11</f>
        <v>14.5</v>
      </c>
      <c r="D12" s="197">
        <v>8</v>
      </c>
      <c r="E12" s="495">
        <f>'3 Awards'!S11</f>
        <v>4</v>
      </c>
      <c r="F12" s="126">
        <f>'4 Patrol Efficiency'!H12</f>
        <v>3</v>
      </c>
      <c r="G12" s="126">
        <f>'5 Lifesaving'!F12</f>
        <v>5</v>
      </c>
      <c r="H12" s="492">
        <f>'6 SurfCom'!H12</f>
        <v>0</v>
      </c>
      <c r="I12" s="270">
        <f>'7 BOL &amp; BOSS'!H11</f>
        <v>11</v>
      </c>
      <c r="J12" s="271">
        <f t="shared" si="0"/>
        <v>45.5</v>
      </c>
      <c r="K12" s="464" t="s">
        <v>357</v>
      </c>
      <c r="L12" s="372" t="s">
        <v>10</v>
      </c>
      <c r="N12" s="9" t="s">
        <v>413</v>
      </c>
      <c r="O12" s="368" t="s">
        <v>413</v>
      </c>
    </row>
    <row r="13" spans="1:20" x14ac:dyDescent="0.15">
      <c r="B13" s="369" t="s">
        <v>11</v>
      </c>
      <c r="C13" s="126">
        <f>'1 Admin &amp; Meetings'!M12</f>
        <v>7.5</v>
      </c>
      <c r="D13" s="197">
        <v>13</v>
      </c>
      <c r="E13" s="495">
        <f>'3 Awards'!S12</f>
        <v>1</v>
      </c>
      <c r="F13" s="126">
        <f>'4 Patrol Efficiency'!H13</f>
        <v>14.5</v>
      </c>
      <c r="G13" s="126">
        <f>'5 Lifesaving'!F13</f>
        <v>6</v>
      </c>
      <c r="H13" s="492">
        <f>'6 SurfCom'!H13</f>
        <v>0</v>
      </c>
      <c r="I13" s="270">
        <f>'7 BOL &amp; BOSS'!H12</f>
        <v>10</v>
      </c>
      <c r="J13" s="271">
        <f t="shared" si="0"/>
        <v>52</v>
      </c>
      <c r="K13" s="464" t="s">
        <v>467</v>
      </c>
      <c r="L13" s="372" t="s">
        <v>11</v>
      </c>
      <c r="N13" s="9"/>
    </row>
    <row r="14" spans="1:20" x14ac:dyDescent="0.15">
      <c r="B14" s="369" t="s">
        <v>12</v>
      </c>
      <c r="C14" s="126">
        <f>'1 Admin &amp; Meetings'!M13</f>
        <v>4</v>
      </c>
      <c r="D14" s="197">
        <v>9</v>
      </c>
      <c r="E14" s="495">
        <f>'3 Awards'!S13</f>
        <v>5</v>
      </c>
      <c r="F14" s="126">
        <f>'4 Patrol Efficiency'!H14</f>
        <v>5</v>
      </c>
      <c r="G14" s="126">
        <f>'5 Lifesaving'!F14</f>
        <v>7</v>
      </c>
      <c r="H14" s="492">
        <f>'6 SurfCom'!H14</f>
        <v>0</v>
      </c>
      <c r="I14" s="270">
        <f>'7 BOL &amp; BOSS'!H13</f>
        <v>7</v>
      </c>
      <c r="J14" s="271">
        <f t="shared" si="0"/>
        <v>37</v>
      </c>
      <c r="K14" s="464" t="s">
        <v>362</v>
      </c>
      <c r="L14" s="372" t="s">
        <v>12</v>
      </c>
      <c r="M14" s="8">
        <v>17</v>
      </c>
      <c r="N14" s="9"/>
    </row>
    <row r="15" spans="1:20" x14ac:dyDescent="0.15">
      <c r="B15" s="369" t="s">
        <v>13</v>
      </c>
      <c r="C15" s="126">
        <f>'1 Admin &amp; Meetings'!M14</f>
        <v>11.5</v>
      </c>
      <c r="D15" s="197">
        <v>14</v>
      </c>
      <c r="E15" s="495">
        <f>'3 Awards'!S14</f>
        <v>14</v>
      </c>
      <c r="F15" s="126">
        <f>'4 Patrol Efficiency'!H15</f>
        <v>14.5</v>
      </c>
      <c r="G15" s="126">
        <f>'5 Lifesaving'!F15</f>
        <v>14</v>
      </c>
      <c r="H15" s="492">
        <f>'6 SurfCom'!H15</f>
        <v>0</v>
      </c>
      <c r="I15" s="270">
        <f>'7 BOL &amp; BOSS'!H14</f>
        <v>9</v>
      </c>
      <c r="J15" s="271">
        <f t="shared" si="0"/>
        <v>77</v>
      </c>
      <c r="K15" s="464" t="s">
        <v>356</v>
      </c>
      <c r="L15" s="372" t="s">
        <v>13</v>
      </c>
      <c r="M15" s="360"/>
      <c r="N15" s="9"/>
    </row>
    <row r="16" spans="1:20" x14ac:dyDescent="0.15">
      <c r="B16" s="369" t="s">
        <v>14</v>
      </c>
      <c r="C16" s="126">
        <f>'1 Admin &amp; Meetings'!M15</f>
        <v>4</v>
      </c>
      <c r="D16" s="197">
        <v>1</v>
      </c>
      <c r="E16" s="495">
        <f>'3 Awards'!S15</f>
        <v>3</v>
      </c>
      <c r="F16" s="126">
        <f>'4 Patrol Efficiency'!H16</f>
        <v>6</v>
      </c>
      <c r="G16" s="126">
        <f>'5 Lifesaving'!F16</f>
        <v>9</v>
      </c>
      <c r="H16" s="492">
        <f>'6 SurfCom'!H16</f>
        <v>0</v>
      </c>
      <c r="I16" s="270">
        <f>'7 BOL &amp; BOSS'!H15</f>
        <v>6</v>
      </c>
      <c r="J16" s="271">
        <f t="shared" si="0"/>
        <v>29</v>
      </c>
      <c r="K16" s="464" t="s">
        <v>363</v>
      </c>
      <c r="L16" s="372" t="s">
        <v>14</v>
      </c>
      <c r="N16" s="9" t="s">
        <v>413</v>
      </c>
      <c r="O16" s="368" t="s">
        <v>413</v>
      </c>
    </row>
    <row r="17" spans="1:21" x14ac:dyDescent="0.15">
      <c r="B17" s="369" t="s">
        <v>15</v>
      </c>
      <c r="C17" s="126">
        <f>'1 Admin &amp; Meetings'!M16</f>
        <v>4</v>
      </c>
      <c r="D17" s="197">
        <v>3</v>
      </c>
      <c r="E17" s="495">
        <f>'3 Awards'!S16</f>
        <v>13</v>
      </c>
      <c r="F17" s="126">
        <f>'4 Patrol Efficiency'!H17</f>
        <v>2</v>
      </c>
      <c r="G17" s="126">
        <f>'5 Lifesaving'!F17</f>
        <v>3</v>
      </c>
      <c r="H17" s="492">
        <f>'6 SurfCom'!H17</f>
        <v>0</v>
      </c>
      <c r="I17" s="270">
        <f>'7 BOL &amp; BOSS'!H16</f>
        <v>12</v>
      </c>
      <c r="J17" s="271">
        <f t="shared" si="0"/>
        <v>37</v>
      </c>
      <c r="K17" s="464" t="s">
        <v>361</v>
      </c>
      <c r="L17" s="372" t="s">
        <v>15</v>
      </c>
      <c r="M17" s="488">
        <v>18</v>
      </c>
      <c r="N17" s="9"/>
    </row>
    <row r="18" spans="1:21" x14ac:dyDescent="0.15">
      <c r="B18" s="369" t="s">
        <v>16</v>
      </c>
      <c r="C18" s="126">
        <f>'1 Admin &amp; Meetings'!M17</f>
        <v>11.5</v>
      </c>
      <c r="D18" s="197">
        <v>5.5</v>
      </c>
      <c r="E18" s="495">
        <f>'3 Awards'!S17</f>
        <v>8</v>
      </c>
      <c r="F18" s="126">
        <f>'4 Patrol Efficiency'!H18</f>
        <v>9</v>
      </c>
      <c r="G18" s="126">
        <f>'5 Lifesaving'!F18</f>
        <v>2</v>
      </c>
      <c r="H18" s="492">
        <f>'6 SurfCom'!H18</f>
        <v>0</v>
      </c>
      <c r="I18" s="270">
        <f>'7 BOL &amp; BOSS'!H17</f>
        <v>8</v>
      </c>
      <c r="J18" s="271">
        <f t="shared" si="0"/>
        <v>44</v>
      </c>
      <c r="K18" s="464" t="s">
        <v>358</v>
      </c>
      <c r="L18" s="372" t="s">
        <v>16</v>
      </c>
      <c r="N18" s="9"/>
    </row>
    <row r="19" spans="1:21" x14ac:dyDescent="0.15">
      <c r="B19" s="369" t="s">
        <v>17</v>
      </c>
      <c r="C19" s="126">
        <f>'1 Admin &amp; Meetings'!M18</f>
        <v>1.5</v>
      </c>
      <c r="D19" s="197">
        <v>4</v>
      </c>
      <c r="E19" s="495">
        <f>'3 Awards'!S18</f>
        <v>6</v>
      </c>
      <c r="F19" s="126">
        <f>'4 Patrol Efficiency'!H19</f>
        <v>4</v>
      </c>
      <c r="G19" s="126">
        <f>'5 Lifesaving'!F19</f>
        <v>1</v>
      </c>
      <c r="H19" s="492">
        <f>'6 SurfCom'!H19</f>
        <v>0</v>
      </c>
      <c r="I19" s="270">
        <f>'7 BOL &amp; BOSS'!H18</f>
        <v>1</v>
      </c>
      <c r="J19" s="271">
        <f t="shared" si="0"/>
        <v>17.5</v>
      </c>
      <c r="K19" s="464" t="s">
        <v>480</v>
      </c>
      <c r="L19" s="372" t="s">
        <v>17</v>
      </c>
      <c r="N19" s="9"/>
    </row>
    <row r="20" spans="1:21" ht="14" thickBot="1" x14ac:dyDescent="0.2">
      <c r="B20" s="370" t="s">
        <v>18</v>
      </c>
      <c r="C20" s="490">
        <f>'1 Admin &amp; Meetings'!M19</f>
        <v>7.5</v>
      </c>
      <c r="D20" s="197">
        <v>5.5</v>
      </c>
      <c r="E20" s="496">
        <f>'3 Awards'!S19</f>
        <v>12</v>
      </c>
      <c r="F20" s="490">
        <f>'4 Patrol Efficiency'!H20</f>
        <v>1</v>
      </c>
      <c r="G20" s="490">
        <f>'5 Lifesaving'!F20</f>
        <v>8</v>
      </c>
      <c r="H20" s="493">
        <f>'6 SurfCom'!H20</f>
        <v>0</v>
      </c>
      <c r="I20" s="497">
        <f>'7 BOL &amp; BOSS'!H19</f>
        <v>14</v>
      </c>
      <c r="J20" s="272">
        <f t="shared" si="0"/>
        <v>48</v>
      </c>
      <c r="K20" s="465" t="s">
        <v>455</v>
      </c>
      <c r="L20" s="373" t="s">
        <v>18</v>
      </c>
      <c r="N20" s="9"/>
    </row>
    <row r="21" spans="1:21" x14ac:dyDescent="0.15">
      <c r="B21" s="544" t="s">
        <v>578</v>
      </c>
      <c r="C21" s="10">
        <f t="shared" ref="C21:I21" si="1">SUM(C6:C20)</f>
        <v>120</v>
      </c>
      <c r="D21" s="10">
        <f t="shared" si="1"/>
        <v>120</v>
      </c>
      <c r="E21" s="10">
        <f t="shared" si="1"/>
        <v>120</v>
      </c>
      <c r="F21" s="20">
        <f t="shared" si="1"/>
        <v>120</v>
      </c>
      <c r="G21" s="20">
        <f t="shared" si="1"/>
        <v>120</v>
      </c>
      <c r="H21" s="494">
        <f t="shared" si="1"/>
        <v>0</v>
      </c>
      <c r="I21" s="20">
        <f t="shared" si="1"/>
        <v>120</v>
      </c>
      <c r="J21" s="157">
        <f>SUM(J6:J20)</f>
        <v>720</v>
      </c>
      <c r="K21" s="10"/>
      <c r="L21" s="10"/>
      <c r="M21" s="107"/>
      <c r="N21" s="23"/>
      <c r="O21" s="107"/>
      <c r="P21" s="107"/>
      <c r="Q21" s="107"/>
      <c r="R21" s="107"/>
      <c r="S21" s="107"/>
      <c r="T21" s="107"/>
      <c r="U21" s="107"/>
    </row>
    <row r="22" spans="1:21" ht="14" thickBot="1" x14ac:dyDescent="0.2">
      <c r="A22" s="33"/>
      <c r="B22" s="5"/>
      <c r="C22" s="43"/>
      <c r="D22" s="20"/>
      <c r="E22" s="20"/>
      <c r="F22" s="11"/>
      <c r="G22" s="11"/>
      <c r="H22" s="11"/>
      <c r="I22" s="10"/>
      <c r="J22" s="23"/>
      <c r="K22" s="23"/>
      <c r="L22" s="23"/>
      <c r="M22" s="27"/>
      <c r="N22" s="32"/>
      <c r="O22" s="32"/>
      <c r="P22" s="32"/>
      <c r="Q22" s="32"/>
      <c r="R22" s="32"/>
      <c r="S22" s="32"/>
    </row>
    <row r="23" spans="1:21" ht="14" thickBot="1" x14ac:dyDescent="0.2">
      <c r="A23" s="33"/>
      <c r="B23" s="374" t="s">
        <v>82</v>
      </c>
      <c r="C23" s="375" t="s">
        <v>83</v>
      </c>
      <c r="D23" s="533" t="s">
        <v>84</v>
      </c>
      <c r="E23" s="534"/>
      <c r="F23" s="534"/>
      <c r="G23" s="534"/>
      <c r="H23" s="534"/>
      <c r="I23" s="534"/>
      <c r="J23" s="534"/>
      <c r="K23" s="534"/>
      <c r="L23" s="535"/>
      <c r="M23" s="28"/>
      <c r="N23" s="32"/>
      <c r="O23" s="32"/>
      <c r="P23" s="32"/>
      <c r="Q23" s="32"/>
      <c r="R23" s="32"/>
      <c r="S23" s="32"/>
    </row>
    <row r="24" spans="1:21" x14ac:dyDescent="0.15">
      <c r="A24" s="33"/>
      <c r="B24" s="376" t="s">
        <v>255</v>
      </c>
      <c r="C24" s="377" t="s">
        <v>9</v>
      </c>
      <c r="D24" s="536" t="s">
        <v>85</v>
      </c>
      <c r="E24" s="536"/>
      <c r="F24" s="536"/>
      <c r="G24" s="536"/>
      <c r="H24" s="536"/>
      <c r="I24" s="536"/>
      <c r="J24" s="536"/>
      <c r="K24" s="536"/>
      <c r="L24" s="537"/>
      <c r="M24" s="27"/>
      <c r="N24" s="32"/>
      <c r="O24" s="32"/>
      <c r="P24" s="32"/>
      <c r="Q24" s="32"/>
      <c r="R24" s="32"/>
      <c r="S24" s="32"/>
    </row>
    <row r="25" spans="1:21" x14ac:dyDescent="0.15">
      <c r="A25" s="33"/>
      <c r="B25" s="378" t="s">
        <v>88</v>
      </c>
      <c r="C25" s="153" t="s">
        <v>6</v>
      </c>
      <c r="D25" s="524" t="s">
        <v>85</v>
      </c>
      <c r="E25" s="517"/>
      <c r="F25" s="517"/>
      <c r="G25" s="517"/>
      <c r="H25" s="517"/>
      <c r="I25" s="517"/>
      <c r="J25" s="517"/>
      <c r="K25" s="517"/>
      <c r="L25" s="518"/>
      <c r="M25" s="29"/>
      <c r="N25" s="30"/>
      <c r="O25" s="19"/>
      <c r="P25" s="32"/>
      <c r="Q25" s="32"/>
      <c r="R25" s="32"/>
      <c r="S25" s="32"/>
    </row>
    <row r="26" spans="1:21" x14ac:dyDescent="0.15">
      <c r="A26" s="33"/>
      <c r="B26" s="378" t="s">
        <v>87</v>
      </c>
      <c r="C26" s="153" t="s">
        <v>18</v>
      </c>
      <c r="D26" s="524" t="s">
        <v>85</v>
      </c>
      <c r="E26" s="517"/>
      <c r="F26" s="517"/>
      <c r="G26" s="517"/>
      <c r="H26" s="517"/>
      <c r="I26" s="517"/>
      <c r="J26" s="517"/>
      <c r="K26" s="517"/>
      <c r="L26" s="518"/>
      <c r="M26" s="29"/>
      <c r="N26" s="22"/>
      <c r="O26" s="19"/>
      <c r="P26" s="32"/>
      <c r="Q26" s="32"/>
      <c r="R26" s="32"/>
      <c r="S26" s="32"/>
    </row>
    <row r="27" spans="1:21" x14ac:dyDescent="0.15">
      <c r="A27" s="33"/>
      <c r="B27" s="378" t="s">
        <v>89</v>
      </c>
      <c r="C27" s="153" t="s">
        <v>14</v>
      </c>
      <c r="D27" s="524" t="s">
        <v>85</v>
      </c>
      <c r="E27" s="517"/>
      <c r="F27" s="517"/>
      <c r="G27" s="517"/>
      <c r="H27" s="517"/>
      <c r="I27" s="517"/>
      <c r="J27" s="517"/>
      <c r="K27" s="517"/>
      <c r="L27" s="518"/>
      <c r="M27" s="29"/>
      <c r="N27" s="22"/>
      <c r="O27" s="19"/>
      <c r="P27" s="32"/>
      <c r="Q27" s="32"/>
      <c r="R27" s="32"/>
      <c r="S27" s="32"/>
    </row>
    <row r="28" spans="1:21" x14ac:dyDescent="0.15">
      <c r="A28" s="33"/>
      <c r="B28" s="378" t="s">
        <v>94</v>
      </c>
      <c r="C28" s="153" t="s">
        <v>18</v>
      </c>
      <c r="D28" s="522" t="s">
        <v>151</v>
      </c>
      <c r="E28" s="517"/>
      <c r="F28" s="517"/>
      <c r="G28" s="517"/>
      <c r="H28" s="517"/>
      <c r="I28" s="517"/>
      <c r="J28" s="517"/>
      <c r="K28" s="517"/>
      <c r="L28" s="518"/>
      <c r="M28" s="29"/>
      <c r="N28" s="22"/>
      <c r="O28" s="19"/>
      <c r="P28" s="32"/>
      <c r="Q28" s="32"/>
      <c r="R28" s="32"/>
      <c r="S28" s="32"/>
    </row>
    <row r="29" spans="1:21" x14ac:dyDescent="0.15">
      <c r="A29" s="33"/>
      <c r="B29" s="378" t="s">
        <v>90</v>
      </c>
      <c r="C29" s="153" t="s">
        <v>8</v>
      </c>
      <c r="D29" s="522" t="s">
        <v>85</v>
      </c>
      <c r="E29" s="517"/>
      <c r="F29" s="517"/>
      <c r="G29" s="517"/>
      <c r="H29" s="517"/>
      <c r="I29" s="517"/>
      <c r="J29" s="517"/>
      <c r="K29" s="517"/>
      <c r="L29" s="518"/>
      <c r="M29" s="29"/>
      <c r="N29" s="30"/>
      <c r="O29" s="19"/>
      <c r="P29" s="32"/>
      <c r="Q29" s="32"/>
      <c r="R29" s="32"/>
      <c r="S29" s="32"/>
    </row>
    <row r="30" spans="1:21" x14ac:dyDescent="0.15">
      <c r="A30" s="33"/>
      <c r="B30" s="378" t="s">
        <v>91</v>
      </c>
      <c r="C30" s="153" t="s">
        <v>10</v>
      </c>
      <c r="D30" s="524" t="s">
        <v>85</v>
      </c>
      <c r="E30" s="517"/>
      <c r="F30" s="517"/>
      <c r="G30" s="517"/>
      <c r="H30" s="517"/>
      <c r="I30" s="517"/>
      <c r="J30" s="517"/>
      <c r="K30" s="517"/>
      <c r="L30" s="518"/>
      <c r="M30" s="29"/>
      <c r="N30" s="22"/>
      <c r="O30" s="19"/>
      <c r="P30" s="32"/>
      <c r="Q30" s="32"/>
      <c r="R30" s="32"/>
      <c r="S30" s="32"/>
    </row>
    <row r="31" spans="1:21" x14ac:dyDescent="0.15">
      <c r="A31" s="33"/>
      <c r="B31" s="378" t="s">
        <v>92</v>
      </c>
      <c r="C31" s="153" t="s">
        <v>8</v>
      </c>
      <c r="D31" s="524" t="s">
        <v>86</v>
      </c>
      <c r="E31" s="517"/>
      <c r="F31" s="517"/>
      <c r="G31" s="517"/>
      <c r="H31" s="517"/>
      <c r="I31" s="517"/>
      <c r="J31" s="517"/>
      <c r="K31" s="517"/>
      <c r="L31" s="518"/>
      <c r="M31" s="29"/>
      <c r="N31" s="22"/>
      <c r="O31" s="19"/>
      <c r="P31" s="32"/>
      <c r="Q31" s="32"/>
      <c r="R31" s="32"/>
      <c r="S31" s="32"/>
    </row>
    <row r="32" spans="1:21" x14ac:dyDescent="0.15">
      <c r="A32" s="33"/>
      <c r="B32" s="378" t="s">
        <v>93</v>
      </c>
      <c r="C32" s="153" t="s">
        <v>4</v>
      </c>
      <c r="D32" s="522" t="s">
        <v>85</v>
      </c>
      <c r="E32" s="517"/>
      <c r="F32" s="517"/>
      <c r="G32" s="517"/>
      <c r="H32" s="517"/>
      <c r="I32" s="517"/>
      <c r="J32" s="517"/>
      <c r="K32" s="517"/>
      <c r="L32" s="518"/>
      <c r="M32" s="29"/>
      <c r="N32" s="22"/>
      <c r="O32" s="19"/>
      <c r="P32" s="32"/>
      <c r="Q32" s="32"/>
      <c r="R32" s="32"/>
      <c r="S32" s="32"/>
    </row>
    <row r="33" spans="1:19" x14ac:dyDescent="0.15">
      <c r="A33" s="33"/>
      <c r="B33" s="379" t="s">
        <v>113</v>
      </c>
      <c r="C33" s="153" t="s">
        <v>6</v>
      </c>
      <c r="D33" s="524" t="s">
        <v>152</v>
      </c>
      <c r="E33" s="517"/>
      <c r="F33" s="517"/>
      <c r="G33" s="517"/>
      <c r="H33" s="517"/>
      <c r="I33" s="517"/>
      <c r="J33" s="517"/>
      <c r="K33" s="517"/>
      <c r="L33" s="518"/>
      <c r="M33" s="29"/>
      <c r="N33" s="22"/>
      <c r="O33" s="19"/>
      <c r="P33" s="32"/>
      <c r="Q33" s="32"/>
      <c r="R33" s="32"/>
      <c r="S33" s="32"/>
    </row>
    <row r="34" spans="1:19" x14ac:dyDescent="0.15">
      <c r="A34" s="33"/>
      <c r="B34" s="380" t="s">
        <v>118</v>
      </c>
      <c r="C34" s="154" t="s">
        <v>4</v>
      </c>
      <c r="D34" s="522" t="s">
        <v>119</v>
      </c>
      <c r="E34" s="517"/>
      <c r="F34" s="517"/>
      <c r="G34" s="517"/>
      <c r="H34" s="517"/>
      <c r="I34" s="517"/>
      <c r="J34" s="517"/>
      <c r="K34" s="517"/>
      <c r="L34" s="518"/>
      <c r="M34" s="29"/>
      <c r="N34" s="22"/>
      <c r="O34" s="19"/>
      <c r="P34" s="32"/>
      <c r="Q34" s="32"/>
      <c r="R34" s="32"/>
      <c r="S34" s="32"/>
    </row>
    <row r="35" spans="1:19" ht="13.5" customHeight="1" x14ac:dyDescent="0.15">
      <c r="A35" s="33"/>
      <c r="B35" s="381" t="s">
        <v>124</v>
      </c>
      <c r="C35" s="154" t="s">
        <v>4</v>
      </c>
      <c r="D35" s="522" t="s">
        <v>85</v>
      </c>
      <c r="E35" s="517"/>
      <c r="F35" s="517"/>
      <c r="G35" s="517"/>
      <c r="H35" s="517"/>
      <c r="I35" s="517"/>
      <c r="J35" s="517"/>
      <c r="K35" s="517"/>
      <c r="L35" s="518"/>
      <c r="M35" s="29"/>
      <c r="N35" s="22"/>
      <c r="O35" s="19"/>
      <c r="P35" s="32"/>
      <c r="Q35" s="32"/>
      <c r="R35" s="32"/>
      <c r="S35" s="32"/>
    </row>
    <row r="36" spans="1:19" ht="13.5" customHeight="1" x14ac:dyDescent="0.15">
      <c r="A36" s="33"/>
      <c r="B36" s="381" t="s">
        <v>136</v>
      </c>
      <c r="C36" s="154" t="s">
        <v>146</v>
      </c>
      <c r="D36" s="522"/>
      <c r="E36" s="522"/>
      <c r="F36" s="522"/>
      <c r="G36" s="522"/>
      <c r="H36" s="522"/>
      <c r="I36" s="522"/>
      <c r="J36" s="522"/>
      <c r="K36" s="522"/>
      <c r="L36" s="523"/>
      <c r="M36" s="29"/>
      <c r="N36" s="22"/>
      <c r="O36" s="19"/>
      <c r="P36" s="32"/>
      <c r="Q36" s="32"/>
      <c r="R36" s="32"/>
      <c r="S36" s="32"/>
    </row>
    <row r="37" spans="1:19" s="100" customFormat="1" ht="13.5" customHeight="1" x14ac:dyDescent="0.15">
      <c r="A37" s="33"/>
      <c r="B37" s="381" t="s">
        <v>137</v>
      </c>
      <c r="C37" s="154" t="s">
        <v>145</v>
      </c>
      <c r="D37" s="522"/>
      <c r="E37" s="517"/>
      <c r="F37" s="517"/>
      <c r="G37" s="517"/>
      <c r="H37" s="517"/>
      <c r="I37" s="517"/>
      <c r="J37" s="517"/>
      <c r="K37" s="517"/>
      <c r="L37" s="518"/>
      <c r="M37" s="112"/>
      <c r="N37" s="22"/>
      <c r="O37" s="19"/>
      <c r="P37" s="113"/>
      <c r="Q37" s="113"/>
      <c r="R37" s="113"/>
      <c r="S37" s="113"/>
    </row>
    <row r="38" spans="1:19" s="156" customFormat="1" ht="13.5" customHeight="1" x14ac:dyDescent="0.15">
      <c r="A38" s="162"/>
      <c r="B38" s="381" t="s">
        <v>153</v>
      </c>
      <c r="C38" s="154" t="s">
        <v>146</v>
      </c>
      <c r="D38" s="350"/>
      <c r="E38" s="351"/>
      <c r="F38" s="351"/>
      <c r="G38" s="351"/>
      <c r="H38" s="351"/>
      <c r="I38" s="351"/>
      <c r="J38" s="351"/>
      <c r="K38" s="351"/>
      <c r="L38" s="382"/>
      <c r="M38" s="161"/>
      <c r="N38" s="22"/>
      <c r="O38" s="19"/>
      <c r="P38" s="113"/>
      <c r="Q38" s="113"/>
      <c r="R38" s="113"/>
      <c r="S38" s="113"/>
    </row>
    <row r="39" spans="1:19" s="100" customFormat="1" ht="13.5" customHeight="1" x14ac:dyDescent="0.15">
      <c r="A39" s="33"/>
      <c r="B39" s="381" t="s">
        <v>256</v>
      </c>
      <c r="C39" s="154" t="s">
        <v>13</v>
      </c>
      <c r="D39" s="522"/>
      <c r="E39" s="517"/>
      <c r="F39" s="517"/>
      <c r="G39" s="517"/>
      <c r="H39" s="517"/>
      <c r="I39" s="517"/>
      <c r="J39" s="517"/>
      <c r="K39" s="517"/>
      <c r="L39" s="518"/>
      <c r="M39" s="112"/>
      <c r="N39" s="22"/>
      <c r="O39" s="19"/>
      <c r="P39" s="113"/>
      <c r="Q39" s="113"/>
      <c r="R39" s="113"/>
      <c r="S39" s="113"/>
    </row>
    <row r="40" spans="1:19" s="156" customFormat="1" ht="13.5" customHeight="1" x14ac:dyDescent="0.15">
      <c r="A40" s="162"/>
      <c r="B40" s="381" t="s">
        <v>294</v>
      </c>
      <c r="C40" s="389" t="s">
        <v>9</v>
      </c>
      <c r="D40" s="350"/>
      <c r="E40" s="351"/>
      <c r="F40" s="351"/>
      <c r="G40" s="351"/>
      <c r="H40" s="351"/>
      <c r="I40" s="351"/>
      <c r="J40" s="351"/>
      <c r="K40" s="351"/>
      <c r="L40" s="382"/>
      <c r="M40" s="161"/>
      <c r="N40" s="22"/>
      <c r="O40" s="19"/>
      <c r="P40" s="113"/>
      <c r="Q40" s="113"/>
      <c r="R40" s="113"/>
      <c r="S40" s="113"/>
    </row>
    <row r="41" spans="1:19" ht="12.75" customHeight="1" x14ac:dyDescent="0.15">
      <c r="A41" s="33"/>
      <c r="B41" s="383" t="s">
        <v>345</v>
      </c>
      <c r="C41" s="361" t="s">
        <v>13</v>
      </c>
      <c r="D41" s="516" t="s">
        <v>484</v>
      </c>
      <c r="E41" s="517"/>
      <c r="F41" s="517"/>
      <c r="G41" s="517"/>
      <c r="H41" s="517"/>
      <c r="I41" s="517"/>
      <c r="J41" s="517"/>
      <c r="K41" s="517"/>
      <c r="L41" s="518"/>
      <c r="M41" s="29"/>
      <c r="N41" s="22"/>
      <c r="O41" s="19"/>
      <c r="P41" s="32"/>
      <c r="Q41" s="32"/>
      <c r="R41" s="32"/>
      <c r="S41" s="32"/>
    </row>
    <row r="42" spans="1:19" ht="13.5" customHeight="1" x14ac:dyDescent="0.15">
      <c r="A42" s="33"/>
      <c r="B42" s="383" t="s">
        <v>482</v>
      </c>
      <c r="C42" s="361" t="s">
        <v>13</v>
      </c>
      <c r="D42" s="516" t="s">
        <v>484</v>
      </c>
      <c r="E42" s="517" t="s">
        <v>487</v>
      </c>
      <c r="F42" s="517"/>
      <c r="G42" s="517"/>
      <c r="H42" s="517"/>
      <c r="I42" s="517"/>
      <c r="J42" s="517"/>
      <c r="K42" s="517"/>
      <c r="L42" s="518"/>
      <c r="M42" s="29"/>
      <c r="N42" s="22"/>
      <c r="O42" s="19"/>
      <c r="P42" s="32"/>
      <c r="Q42" s="32"/>
      <c r="R42" s="32"/>
      <c r="S42" s="32"/>
    </row>
    <row r="43" spans="1:19" ht="14" thickBot="1" x14ac:dyDescent="0.2">
      <c r="A43" s="33"/>
      <c r="B43" s="420" t="s">
        <v>493</v>
      </c>
      <c r="C43" s="384" t="s">
        <v>6</v>
      </c>
      <c r="D43" s="489" t="s">
        <v>484</v>
      </c>
      <c r="E43" s="385"/>
      <c r="F43" s="386"/>
      <c r="G43" s="386"/>
      <c r="H43" s="386"/>
      <c r="I43" s="386"/>
      <c r="J43" s="386"/>
      <c r="K43" s="385"/>
      <c r="L43" s="387"/>
      <c r="M43" s="29"/>
      <c r="N43" s="22"/>
      <c r="O43" s="19"/>
      <c r="P43" s="32"/>
      <c r="Q43" s="32"/>
      <c r="R43" s="32"/>
      <c r="S43" s="32"/>
    </row>
    <row r="44" spans="1:19" x14ac:dyDescent="0.15">
      <c r="A44" s="33"/>
      <c r="B44" s="5"/>
      <c r="C44" s="20"/>
      <c r="D44" s="20"/>
      <c r="E44" s="20"/>
      <c r="F44" s="20"/>
      <c r="G44" s="23"/>
      <c r="H44" s="160"/>
      <c r="I44" s="37"/>
      <c r="J44" s="20"/>
      <c r="K44" s="23"/>
      <c r="L44" s="20"/>
      <c r="M44" s="29"/>
      <c r="N44" s="30"/>
      <c r="O44" s="19"/>
      <c r="P44" s="32"/>
      <c r="Q44" s="32"/>
      <c r="R44" s="32"/>
      <c r="S44" s="32"/>
    </row>
    <row r="45" spans="1:19" x14ac:dyDescent="0.15">
      <c r="A45" s="33"/>
      <c r="B45" s="388" t="s">
        <v>485</v>
      </c>
      <c r="C45" s="20" t="s">
        <v>413</v>
      </c>
      <c r="D45" s="20"/>
      <c r="E45" s="20"/>
      <c r="F45" s="20"/>
      <c r="G45" s="23"/>
      <c r="H45" s="160"/>
      <c r="I45" s="6"/>
      <c r="J45" s="20"/>
      <c r="K45" s="23"/>
      <c r="L45" s="20"/>
      <c r="M45" s="29"/>
      <c r="N45" s="30"/>
      <c r="O45" s="19"/>
      <c r="P45" s="32"/>
      <c r="Q45" s="32"/>
      <c r="R45" s="32"/>
      <c r="S45" s="32"/>
    </row>
    <row r="46" spans="1:19" ht="12.75" customHeight="1" x14ac:dyDescent="0.15">
      <c r="A46" s="33"/>
      <c r="B46" s="40"/>
      <c r="C46" s="20"/>
      <c r="D46" s="20"/>
      <c r="E46" s="20"/>
      <c r="F46" s="20"/>
      <c r="G46" s="23"/>
      <c r="H46" s="160"/>
      <c r="I46" s="6"/>
      <c r="J46" s="20"/>
      <c r="K46" s="23"/>
      <c r="L46" s="20"/>
      <c r="M46" s="29"/>
      <c r="N46" s="22"/>
      <c r="O46" s="19"/>
      <c r="P46" s="32"/>
      <c r="Q46" s="32"/>
      <c r="R46" s="32"/>
      <c r="S46" s="32"/>
    </row>
    <row r="47" spans="1:19" ht="12.75" customHeight="1" x14ac:dyDescent="0.15">
      <c r="A47" s="33"/>
      <c r="B47" s="5"/>
      <c r="C47" s="20"/>
      <c r="D47" s="20"/>
      <c r="E47" s="20"/>
      <c r="F47" s="20"/>
      <c r="G47" s="23"/>
      <c r="H47" s="160"/>
      <c r="I47" s="6"/>
      <c r="J47" s="20"/>
      <c r="K47" s="23"/>
      <c r="L47" s="20"/>
      <c r="M47" s="29"/>
      <c r="N47" s="22"/>
      <c r="O47" s="19"/>
      <c r="P47" s="32"/>
      <c r="Q47" s="32"/>
      <c r="R47" s="32"/>
      <c r="S47" s="32"/>
    </row>
    <row r="48" spans="1:19" ht="12.75" customHeight="1" x14ac:dyDescent="0.15">
      <c r="A48" s="33"/>
      <c r="B48" s="21"/>
      <c r="C48" s="10"/>
      <c r="D48" s="10"/>
      <c r="E48" s="10"/>
      <c r="F48" s="11"/>
      <c r="G48" s="10"/>
      <c r="H48" s="158"/>
      <c r="I48" s="6"/>
      <c r="J48" s="10"/>
      <c r="K48" s="11"/>
      <c r="L48" s="10"/>
      <c r="M48" s="11"/>
      <c r="N48" s="22"/>
      <c r="O48" s="22"/>
      <c r="P48" s="22"/>
      <c r="Q48" s="22"/>
      <c r="R48" s="22"/>
      <c r="S48" s="22"/>
    </row>
    <row r="49" spans="1:19" ht="12.75" customHeight="1" x14ac:dyDescent="0.15">
      <c r="A49" s="33"/>
      <c r="B49" s="30"/>
      <c r="C49" s="10"/>
      <c r="D49" s="10"/>
      <c r="E49" s="10"/>
      <c r="F49" s="20"/>
      <c r="G49" s="20"/>
      <c r="H49" s="159"/>
      <c r="I49" s="6"/>
      <c r="J49" s="20"/>
      <c r="K49" s="10"/>
      <c r="L49" s="10"/>
      <c r="M49" s="10"/>
      <c r="N49" s="22"/>
      <c r="O49" s="22"/>
      <c r="P49" s="22"/>
      <c r="Q49" s="22"/>
      <c r="R49" s="22"/>
      <c r="S49" s="22"/>
    </row>
    <row r="50" spans="1:19" ht="12.75" customHeight="1" x14ac:dyDescent="0.15">
      <c r="A50" s="33"/>
      <c r="B50" s="24"/>
      <c r="C50" s="36"/>
      <c r="D50" s="36"/>
      <c r="E50" s="36"/>
      <c r="F50" s="36"/>
      <c r="G50" s="36"/>
      <c r="H50" s="36"/>
      <c r="I50" s="6"/>
      <c r="J50" s="36"/>
      <c r="K50" s="36"/>
      <c r="L50" s="36"/>
      <c r="M50" s="31"/>
      <c r="N50" s="32"/>
      <c r="O50" s="32"/>
      <c r="P50" s="32"/>
      <c r="Q50" s="32"/>
      <c r="R50" s="32"/>
      <c r="S50" s="32"/>
    </row>
    <row r="51" spans="1:19" ht="12.75" customHeight="1" x14ac:dyDescent="0.15">
      <c r="A51" s="33"/>
      <c r="B51" s="24"/>
      <c r="C51" s="36"/>
      <c r="D51" s="36"/>
      <c r="E51" s="36"/>
      <c r="F51" s="36"/>
      <c r="G51" s="36"/>
      <c r="H51" s="36"/>
      <c r="I51" s="6"/>
      <c r="J51" s="36"/>
      <c r="K51" s="36"/>
      <c r="L51" s="36"/>
      <c r="M51" s="31"/>
      <c r="N51" s="32"/>
      <c r="O51" s="32"/>
      <c r="P51" s="32"/>
      <c r="Q51" s="32"/>
      <c r="R51" s="32"/>
      <c r="S51" s="32"/>
    </row>
    <row r="52" spans="1:19" ht="12.75" customHeight="1" x14ac:dyDescent="0.15">
      <c r="A52" s="33"/>
      <c r="B52" s="26"/>
      <c r="C52" s="9"/>
      <c r="D52" s="9"/>
      <c r="E52" s="9"/>
      <c r="F52" s="20"/>
      <c r="G52" s="20"/>
      <c r="H52" s="159"/>
      <c r="I52" s="6"/>
      <c r="J52" s="9"/>
      <c r="K52" s="9"/>
      <c r="L52" s="9"/>
      <c r="M52" s="31"/>
      <c r="N52" s="32"/>
      <c r="O52" s="32"/>
      <c r="P52" s="32"/>
      <c r="Q52" s="32"/>
      <c r="R52" s="32"/>
      <c r="S52" s="32"/>
    </row>
    <row r="53" spans="1:19" ht="12.75" customHeight="1" x14ac:dyDescent="0.15">
      <c r="A53" s="33"/>
      <c r="B53" s="26"/>
      <c r="C53" s="20"/>
      <c r="D53" s="20"/>
      <c r="E53" s="20"/>
      <c r="F53" s="20"/>
      <c r="G53" s="20"/>
      <c r="H53" s="159"/>
      <c r="I53" s="10"/>
      <c r="J53" s="9"/>
      <c r="K53" s="9"/>
      <c r="L53" s="9"/>
      <c r="M53" s="31"/>
      <c r="N53" s="32"/>
      <c r="O53" s="32"/>
      <c r="P53" s="32"/>
      <c r="Q53" s="32"/>
      <c r="R53" s="32"/>
      <c r="S53" s="32"/>
    </row>
    <row r="54" spans="1:19" ht="12.75" customHeight="1" x14ac:dyDescent="0.15">
      <c r="A54" s="33"/>
      <c r="B54" s="26"/>
      <c r="C54" s="10"/>
      <c r="D54" s="20"/>
      <c r="E54" s="20"/>
      <c r="F54" s="20"/>
      <c r="G54" s="20"/>
      <c r="H54" s="159"/>
      <c r="I54" s="10"/>
      <c r="J54" s="10"/>
      <c r="K54" s="10"/>
      <c r="L54" s="10"/>
      <c r="M54" s="31"/>
      <c r="N54" s="32"/>
      <c r="O54" s="32"/>
      <c r="P54" s="32"/>
      <c r="Q54" s="32"/>
      <c r="R54" s="32"/>
      <c r="S54" s="32"/>
    </row>
    <row r="55" spans="1:19" ht="12.75" customHeight="1" x14ac:dyDescent="0.15">
      <c r="A55" s="33"/>
      <c r="B55" s="5"/>
      <c r="C55" s="9"/>
      <c r="D55" s="9"/>
      <c r="E55" s="9"/>
      <c r="F55" s="9"/>
      <c r="G55" s="9"/>
      <c r="H55" s="9"/>
      <c r="I55" s="10"/>
      <c r="J55" s="9"/>
      <c r="K55" s="9"/>
      <c r="L55" s="9"/>
      <c r="M55" s="31"/>
      <c r="N55" s="32"/>
      <c r="O55" s="32"/>
      <c r="P55" s="32"/>
      <c r="Q55" s="32"/>
      <c r="R55" s="32"/>
      <c r="S55" s="32"/>
    </row>
    <row r="56" spans="1:19" ht="12.75" customHeight="1" x14ac:dyDescent="0.15">
      <c r="A56" s="33"/>
      <c r="B56" s="5"/>
      <c r="C56" s="10"/>
      <c r="D56" s="10"/>
      <c r="E56" s="10"/>
      <c r="F56" s="11"/>
      <c r="G56" s="10"/>
      <c r="H56" s="158"/>
      <c r="I56" s="10"/>
      <c r="J56" s="11"/>
      <c r="K56" s="20"/>
      <c r="L56" s="9"/>
      <c r="M56" s="31"/>
      <c r="N56" s="32"/>
      <c r="O56" s="32"/>
      <c r="P56" s="32"/>
      <c r="Q56" s="32"/>
      <c r="R56" s="32"/>
      <c r="S56" s="32"/>
    </row>
    <row r="57" spans="1:19" ht="12.75" customHeight="1" x14ac:dyDescent="0.15">
      <c r="A57" s="33"/>
      <c r="B57" s="5"/>
      <c r="C57" s="10"/>
      <c r="D57" s="10"/>
      <c r="E57" s="10"/>
      <c r="F57" s="11"/>
      <c r="G57" s="10"/>
      <c r="H57" s="158"/>
      <c r="I57" s="10"/>
      <c r="J57" s="11"/>
      <c r="K57" s="20"/>
      <c r="L57" s="9"/>
      <c r="M57" s="31"/>
      <c r="N57" s="32"/>
      <c r="O57" s="32"/>
      <c r="P57" s="32"/>
      <c r="Q57" s="32"/>
      <c r="R57" s="32"/>
      <c r="S57" s="32"/>
    </row>
    <row r="58" spans="1:19" x14ac:dyDescent="0.15">
      <c r="A58" s="33"/>
      <c r="B58" s="5"/>
      <c r="C58" s="10"/>
      <c r="D58" s="10"/>
      <c r="E58" s="10"/>
      <c r="F58" s="11"/>
      <c r="G58" s="10"/>
      <c r="H58" s="158"/>
      <c r="I58" s="10"/>
      <c r="J58" s="11"/>
      <c r="K58" s="20"/>
      <c r="L58" s="9"/>
      <c r="M58" s="31"/>
      <c r="N58" s="32"/>
      <c r="O58" s="32"/>
      <c r="P58" s="32"/>
      <c r="Q58" s="32"/>
      <c r="R58" s="32"/>
      <c r="S58" s="32"/>
    </row>
    <row r="59" spans="1:19" x14ac:dyDescent="0.15">
      <c r="A59" s="33"/>
      <c r="B59" s="5"/>
      <c r="C59" s="10"/>
      <c r="D59" s="10"/>
      <c r="E59" s="10"/>
      <c r="F59" s="11"/>
      <c r="G59" s="10"/>
      <c r="H59" s="158"/>
      <c r="I59" s="10"/>
      <c r="J59" s="11"/>
      <c r="K59" s="20"/>
      <c r="L59" s="9"/>
      <c r="M59" s="31"/>
      <c r="N59" s="32"/>
      <c r="O59" s="32"/>
      <c r="P59" s="32"/>
      <c r="Q59" s="32"/>
      <c r="R59" s="32"/>
      <c r="S59" s="32"/>
    </row>
    <row r="60" spans="1:19" x14ac:dyDescent="0.15">
      <c r="A60" s="33"/>
      <c r="B60" s="5"/>
      <c r="C60" s="10"/>
      <c r="D60" s="10"/>
      <c r="E60" s="10"/>
      <c r="F60" s="11"/>
      <c r="G60" s="10"/>
      <c r="H60" s="158"/>
      <c r="I60" s="20"/>
      <c r="J60" s="11"/>
      <c r="K60" s="20"/>
      <c r="L60" s="9"/>
      <c r="M60" s="31"/>
      <c r="N60" s="32"/>
      <c r="O60" s="32"/>
      <c r="P60" s="32"/>
      <c r="Q60" s="32"/>
      <c r="R60" s="32"/>
      <c r="S60" s="32"/>
    </row>
    <row r="61" spans="1:19" x14ac:dyDescent="0.15">
      <c r="A61" s="33"/>
      <c r="B61" s="5"/>
      <c r="C61" s="10"/>
      <c r="D61" s="10"/>
      <c r="E61" s="10"/>
      <c r="F61" s="11"/>
      <c r="G61" s="10"/>
      <c r="H61" s="158"/>
      <c r="I61" s="20"/>
      <c r="J61" s="11"/>
      <c r="K61" s="20"/>
      <c r="L61" s="9"/>
      <c r="M61" s="31"/>
      <c r="N61" s="32"/>
      <c r="O61" s="32"/>
      <c r="P61" s="32"/>
      <c r="Q61" s="32"/>
      <c r="R61" s="32"/>
      <c r="S61" s="32"/>
    </row>
    <row r="62" spans="1:19" x14ac:dyDescent="0.15">
      <c r="A62" s="33"/>
      <c r="B62" s="5"/>
      <c r="C62" s="10"/>
      <c r="D62" s="10"/>
      <c r="E62" s="10"/>
      <c r="F62" s="11"/>
      <c r="G62" s="10"/>
      <c r="H62" s="158"/>
      <c r="I62" s="20"/>
      <c r="J62" s="11"/>
      <c r="K62" s="20"/>
      <c r="L62" s="9"/>
      <c r="M62" s="31"/>
      <c r="N62" s="32"/>
      <c r="O62" s="32"/>
      <c r="P62" s="32"/>
      <c r="Q62" s="32"/>
      <c r="R62" s="32"/>
      <c r="S62" s="32"/>
    </row>
    <row r="63" spans="1:19" x14ac:dyDescent="0.15">
      <c r="A63" s="33"/>
      <c r="B63" s="5"/>
      <c r="C63" s="10"/>
      <c r="D63" s="10"/>
      <c r="E63" s="10"/>
      <c r="F63" s="11"/>
      <c r="G63" s="10"/>
      <c r="H63" s="158"/>
      <c r="I63" s="20"/>
      <c r="J63" s="11"/>
      <c r="K63" s="20"/>
      <c r="L63" s="9"/>
      <c r="M63" s="31"/>
      <c r="N63" s="32"/>
      <c r="O63" s="32"/>
      <c r="P63" s="32"/>
      <c r="Q63" s="32"/>
      <c r="R63" s="32"/>
      <c r="S63" s="32"/>
    </row>
    <row r="64" spans="1:19" x14ac:dyDescent="0.15">
      <c r="A64" s="33"/>
      <c r="B64" s="5"/>
      <c r="C64" s="10"/>
      <c r="D64" s="10"/>
      <c r="E64" s="10"/>
      <c r="F64" s="11"/>
      <c r="G64" s="10"/>
      <c r="H64" s="158"/>
      <c r="I64" s="20"/>
      <c r="J64" s="11"/>
      <c r="K64" s="20"/>
      <c r="L64" s="9"/>
      <c r="M64" s="31"/>
      <c r="N64" s="32"/>
      <c r="O64" s="32"/>
      <c r="P64" s="32"/>
      <c r="Q64" s="32"/>
      <c r="R64" s="32"/>
      <c r="S64" s="32"/>
    </row>
    <row r="65" spans="1:19" x14ac:dyDescent="0.15">
      <c r="A65" s="33"/>
      <c r="B65" s="5"/>
      <c r="C65" s="10"/>
      <c r="D65" s="10"/>
      <c r="E65" s="10"/>
      <c r="F65" s="11"/>
      <c r="G65" s="10"/>
      <c r="H65" s="158"/>
      <c r="I65" s="20"/>
      <c r="J65" s="11"/>
      <c r="K65" s="20"/>
      <c r="L65" s="9"/>
      <c r="M65" s="31"/>
      <c r="N65" s="32"/>
      <c r="O65" s="32"/>
      <c r="P65" s="32"/>
      <c r="Q65" s="32"/>
      <c r="R65" s="32"/>
      <c r="S65" s="32"/>
    </row>
    <row r="66" spans="1:19" x14ac:dyDescent="0.15">
      <c r="A66" s="33"/>
      <c r="B66" s="5"/>
      <c r="C66" s="10"/>
      <c r="D66" s="10"/>
      <c r="E66" s="10"/>
      <c r="F66" s="11"/>
      <c r="G66" s="10"/>
      <c r="H66" s="158"/>
      <c r="I66" s="20"/>
      <c r="J66" s="11"/>
      <c r="K66" s="20"/>
      <c r="L66" s="9"/>
      <c r="M66" s="31"/>
      <c r="N66" s="32"/>
      <c r="O66" s="32"/>
      <c r="P66" s="32"/>
      <c r="Q66" s="32"/>
      <c r="R66" s="32"/>
      <c r="S66" s="32"/>
    </row>
    <row r="67" spans="1:19" x14ac:dyDescent="0.15">
      <c r="A67" s="33"/>
      <c r="B67" s="5"/>
      <c r="C67" s="10"/>
      <c r="D67" s="10"/>
      <c r="E67" s="10"/>
      <c r="F67" s="11"/>
      <c r="G67" s="10"/>
      <c r="H67" s="158"/>
      <c r="I67" s="20"/>
      <c r="J67" s="11"/>
      <c r="K67" s="20"/>
      <c r="L67" s="9"/>
      <c r="M67" s="31"/>
      <c r="N67" s="32"/>
      <c r="O67" s="32"/>
      <c r="P67" s="32"/>
      <c r="Q67" s="32"/>
      <c r="R67" s="32"/>
      <c r="S67" s="32"/>
    </row>
    <row r="68" spans="1:19" x14ac:dyDescent="0.15">
      <c r="A68" s="33"/>
      <c r="B68" s="5"/>
      <c r="C68" s="10"/>
      <c r="D68" s="10"/>
      <c r="E68" s="10"/>
      <c r="F68" s="11"/>
      <c r="G68" s="10"/>
      <c r="H68" s="158"/>
      <c r="I68" s="20"/>
      <c r="J68" s="11"/>
      <c r="K68" s="20"/>
      <c r="L68" s="9"/>
      <c r="M68" s="31"/>
      <c r="N68" s="32"/>
      <c r="O68" s="32"/>
      <c r="P68" s="32"/>
      <c r="Q68" s="32"/>
      <c r="R68" s="32"/>
      <c r="S68" s="32"/>
    </row>
    <row r="69" spans="1:19" x14ac:dyDescent="0.15">
      <c r="A69" s="33"/>
      <c r="B69" s="5"/>
      <c r="C69" s="10"/>
      <c r="D69" s="10"/>
      <c r="E69" s="10"/>
      <c r="F69" s="11"/>
      <c r="G69" s="10"/>
      <c r="H69" s="158"/>
      <c r="I69" s="20"/>
      <c r="J69" s="11"/>
      <c r="K69" s="20"/>
      <c r="L69" s="9"/>
      <c r="M69" s="31"/>
      <c r="N69" s="32"/>
      <c r="O69" s="32"/>
      <c r="P69" s="32"/>
      <c r="Q69" s="32"/>
      <c r="R69" s="32"/>
      <c r="S69" s="32"/>
    </row>
    <row r="70" spans="1:19" x14ac:dyDescent="0.15">
      <c r="A70" s="33"/>
      <c r="B70" s="5"/>
      <c r="C70" s="10"/>
      <c r="D70" s="10"/>
      <c r="E70" s="10"/>
      <c r="F70" s="11"/>
      <c r="G70" s="10"/>
      <c r="H70" s="158"/>
      <c r="I70" s="20"/>
      <c r="J70" s="11"/>
      <c r="K70" s="20"/>
      <c r="L70" s="9"/>
      <c r="M70" s="31"/>
      <c r="N70" s="32"/>
      <c r="O70" s="32"/>
      <c r="P70" s="32"/>
      <c r="Q70" s="32"/>
      <c r="R70" s="32"/>
      <c r="S70" s="32"/>
    </row>
    <row r="71" spans="1:19" x14ac:dyDescent="0.15">
      <c r="A71" s="33"/>
      <c r="B71" s="5"/>
      <c r="C71" s="10"/>
      <c r="D71" s="11"/>
      <c r="E71" s="11"/>
      <c r="F71" s="10"/>
      <c r="G71" s="10"/>
      <c r="H71" s="158"/>
      <c r="I71" s="10"/>
      <c r="J71" s="11"/>
      <c r="K71" s="10"/>
      <c r="L71" s="9"/>
      <c r="M71" s="31"/>
      <c r="N71" s="32"/>
      <c r="O71" s="32"/>
      <c r="P71" s="32"/>
      <c r="Q71" s="32"/>
      <c r="R71" s="32"/>
      <c r="S71" s="32"/>
    </row>
    <row r="72" spans="1:19" x14ac:dyDescent="0.15">
      <c r="A72" s="33"/>
      <c r="B72" s="33"/>
      <c r="C72" s="10"/>
      <c r="D72" s="10"/>
      <c r="E72" s="10"/>
      <c r="F72" s="20"/>
      <c r="G72" s="20"/>
      <c r="H72" s="159"/>
      <c r="I72" s="20"/>
      <c r="J72" s="20"/>
      <c r="K72" s="10"/>
      <c r="L72" s="10"/>
      <c r="M72" s="31"/>
      <c r="N72" s="32"/>
      <c r="O72" s="32"/>
      <c r="P72" s="32"/>
      <c r="Q72" s="32"/>
      <c r="R72" s="32"/>
      <c r="S72" s="32"/>
    </row>
    <row r="73" spans="1:19" x14ac:dyDescent="0.15">
      <c r="A73" s="33"/>
      <c r="B73" s="33"/>
      <c r="C73" s="10"/>
      <c r="D73" s="10"/>
      <c r="E73" s="10"/>
      <c r="F73" s="20"/>
      <c r="G73" s="20"/>
      <c r="H73" s="159"/>
      <c r="I73" s="20"/>
      <c r="J73" s="20"/>
      <c r="K73" s="10"/>
      <c r="L73" s="10"/>
      <c r="M73" s="31"/>
      <c r="N73" s="32"/>
      <c r="O73" s="32"/>
      <c r="P73" s="32"/>
      <c r="Q73" s="32"/>
      <c r="R73" s="32"/>
      <c r="S73" s="32"/>
    </row>
    <row r="74" spans="1:19" x14ac:dyDescent="0.15">
      <c r="A74" s="33"/>
      <c r="B74" s="33"/>
      <c r="C74" s="10"/>
      <c r="D74" s="10"/>
      <c r="E74" s="10"/>
      <c r="F74" s="20"/>
      <c r="G74" s="20"/>
      <c r="H74" s="159"/>
      <c r="I74" s="20"/>
      <c r="J74" s="20"/>
      <c r="K74" s="10"/>
      <c r="L74" s="10"/>
      <c r="M74" s="31"/>
      <c r="N74" s="32"/>
      <c r="O74" s="32"/>
      <c r="P74" s="32"/>
      <c r="Q74" s="32"/>
      <c r="R74" s="32"/>
      <c r="S74" s="32"/>
    </row>
    <row r="75" spans="1:19" x14ac:dyDescent="0.15">
      <c r="A75" s="33"/>
      <c r="B75" s="33"/>
      <c r="C75" s="10"/>
      <c r="D75" s="10"/>
      <c r="E75" s="10"/>
      <c r="F75" s="20"/>
      <c r="G75" s="20"/>
      <c r="H75" s="159"/>
      <c r="I75" s="20"/>
      <c r="J75" s="20"/>
      <c r="K75" s="10"/>
      <c r="L75" s="10"/>
      <c r="M75" s="31"/>
      <c r="N75" s="32"/>
      <c r="O75" s="32"/>
      <c r="P75" s="32"/>
      <c r="Q75" s="32"/>
      <c r="R75" s="32"/>
      <c r="S75" s="32"/>
    </row>
    <row r="76" spans="1:19" x14ac:dyDescent="0.15">
      <c r="A76" s="33"/>
      <c r="B76" s="33"/>
      <c r="C76" s="10"/>
      <c r="D76" s="10"/>
      <c r="E76" s="10"/>
      <c r="F76" s="20"/>
      <c r="G76" s="20"/>
      <c r="H76" s="159"/>
      <c r="I76" s="20"/>
      <c r="J76" s="20"/>
      <c r="K76" s="10"/>
      <c r="L76" s="10"/>
      <c r="M76" s="31"/>
      <c r="N76" s="32"/>
      <c r="O76" s="32"/>
      <c r="P76" s="32"/>
      <c r="Q76" s="32"/>
      <c r="R76" s="32"/>
      <c r="S76" s="32"/>
    </row>
    <row r="77" spans="1:19" x14ac:dyDescent="0.15">
      <c r="A77" s="33"/>
      <c r="B77" s="33"/>
      <c r="C77" s="10"/>
      <c r="D77" s="10"/>
      <c r="E77" s="10"/>
      <c r="F77" s="20"/>
      <c r="G77" s="20"/>
      <c r="H77" s="159"/>
      <c r="I77" s="20"/>
      <c r="J77" s="20"/>
      <c r="K77" s="10"/>
      <c r="L77" s="10"/>
      <c r="M77" s="31"/>
      <c r="N77" s="32"/>
      <c r="O77" s="32"/>
      <c r="P77" s="32"/>
      <c r="Q77" s="32"/>
      <c r="R77" s="32"/>
      <c r="S77" s="32"/>
    </row>
    <row r="78" spans="1:19" x14ac:dyDescent="0.15">
      <c r="A78" s="33"/>
      <c r="B78" s="33"/>
      <c r="C78" s="10"/>
      <c r="D78" s="10"/>
      <c r="E78" s="10"/>
      <c r="F78" s="20"/>
      <c r="G78" s="20"/>
      <c r="H78" s="159"/>
      <c r="I78" s="20"/>
      <c r="J78" s="20"/>
      <c r="K78" s="10"/>
      <c r="L78" s="10"/>
      <c r="M78" s="31"/>
      <c r="N78" s="32"/>
      <c r="O78" s="32"/>
      <c r="P78" s="32"/>
      <c r="Q78" s="32"/>
      <c r="R78" s="32"/>
      <c r="S78" s="32"/>
    </row>
    <row r="79" spans="1:19" x14ac:dyDescent="0.15">
      <c r="A79" s="33"/>
      <c r="B79" s="33"/>
      <c r="C79" s="10"/>
      <c r="D79" s="10"/>
      <c r="E79" s="10"/>
      <c r="F79" s="20"/>
      <c r="G79" s="20"/>
      <c r="H79" s="159"/>
      <c r="I79" s="20"/>
      <c r="J79" s="20"/>
      <c r="K79" s="10"/>
      <c r="L79" s="10"/>
      <c r="M79" s="31"/>
      <c r="N79" s="32"/>
      <c r="O79" s="32"/>
      <c r="P79" s="32"/>
      <c r="Q79" s="32"/>
      <c r="R79" s="32"/>
      <c r="S79" s="32"/>
    </row>
    <row r="80" spans="1:19" x14ac:dyDescent="0.15">
      <c r="A80" s="33"/>
      <c r="B80" s="33"/>
      <c r="C80" s="10"/>
      <c r="D80" s="10"/>
      <c r="E80" s="10"/>
      <c r="F80" s="20"/>
      <c r="G80" s="20"/>
      <c r="H80" s="159"/>
      <c r="I80" s="20"/>
      <c r="J80" s="20"/>
      <c r="K80" s="10"/>
      <c r="L80" s="10"/>
      <c r="M80" s="31"/>
      <c r="N80" s="32"/>
      <c r="O80" s="32"/>
      <c r="P80" s="32"/>
      <c r="Q80" s="32"/>
      <c r="R80" s="32"/>
      <c r="S80" s="32"/>
    </row>
    <row r="81" spans="1:19" x14ac:dyDescent="0.15">
      <c r="A81" s="33"/>
      <c r="B81" s="33"/>
      <c r="C81" s="10"/>
      <c r="D81" s="10"/>
      <c r="E81" s="10"/>
      <c r="F81" s="20"/>
      <c r="G81" s="20"/>
      <c r="H81" s="159"/>
      <c r="I81" s="20"/>
      <c r="J81" s="20"/>
      <c r="K81" s="10"/>
      <c r="L81" s="10"/>
      <c r="M81" s="31"/>
      <c r="N81" s="32"/>
      <c r="O81" s="32"/>
      <c r="P81" s="32"/>
      <c r="Q81" s="32"/>
      <c r="R81" s="32"/>
      <c r="S81" s="32"/>
    </row>
    <row r="82" spans="1:19" x14ac:dyDescent="0.15">
      <c r="A82" s="33"/>
      <c r="B82" s="33"/>
      <c r="C82" s="10"/>
      <c r="D82" s="10"/>
      <c r="E82" s="10"/>
      <c r="F82" s="20"/>
      <c r="G82" s="20"/>
      <c r="H82" s="159"/>
      <c r="I82" s="20"/>
      <c r="J82" s="20"/>
      <c r="K82" s="10"/>
      <c r="L82" s="10"/>
      <c r="M82" s="31"/>
      <c r="N82" s="32"/>
      <c r="O82" s="32"/>
      <c r="P82" s="32"/>
      <c r="Q82" s="32"/>
      <c r="R82" s="32"/>
      <c r="S82" s="32"/>
    </row>
    <row r="83" spans="1:19" x14ac:dyDescent="0.15">
      <c r="A83" s="33"/>
      <c r="B83" s="33"/>
      <c r="C83" s="10"/>
      <c r="D83" s="10"/>
      <c r="E83" s="10"/>
      <c r="F83" s="20"/>
      <c r="G83" s="20"/>
      <c r="H83" s="159"/>
      <c r="I83" s="20"/>
      <c r="J83" s="20"/>
      <c r="K83" s="10"/>
      <c r="L83" s="10"/>
      <c r="M83" s="31"/>
      <c r="N83" s="32"/>
      <c r="O83" s="32"/>
      <c r="P83" s="32"/>
      <c r="Q83" s="32"/>
      <c r="R83" s="32"/>
      <c r="S83" s="32"/>
    </row>
    <row r="84" spans="1:19" x14ac:dyDescent="0.15">
      <c r="A84" s="33"/>
      <c r="B84" s="33"/>
      <c r="C84" s="10"/>
      <c r="D84" s="10"/>
      <c r="E84" s="10"/>
      <c r="F84" s="20"/>
      <c r="G84" s="20"/>
      <c r="H84" s="159"/>
      <c r="I84" s="20"/>
      <c r="J84" s="20"/>
      <c r="K84" s="10"/>
      <c r="L84" s="10"/>
      <c r="M84" s="31"/>
      <c r="N84" s="32"/>
      <c r="O84" s="32"/>
      <c r="P84" s="32"/>
      <c r="Q84" s="32"/>
      <c r="R84" s="32"/>
      <c r="S84" s="32"/>
    </row>
    <row r="85" spans="1:19" x14ac:dyDescent="0.15">
      <c r="A85" s="32"/>
      <c r="B85" s="32"/>
      <c r="N85" s="32"/>
      <c r="O85" s="32"/>
      <c r="P85" s="32"/>
      <c r="Q85" s="32"/>
      <c r="R85" s="32"/>
      <c r="S85" s="32"/>
    </row>
    <row r="86" spans="1:19" x14ac:dyDescent="0.15">
      <c r="A86" s="32"/>
      <c r="B86" s="32"/>
      <c r="N86" s="32"/>
      <c r="O86" s="32"/>
      <c r="P86" s="32"/>
      <c r="Q86" s="32"/>
      <c r="R86" s="32"/>
      <c r="S86" s="32"/>
    </row>
    <row r="87" spans="1:19" x14ac:dyDescent="0.15">
      <c r="A87" s="32"/>
      <c r="B87" s="32"/>
      <c r="N87" s="32"/>
      <c r="O87" s="32"/>
      <c r="P87" s="32"/>
      <c r="Q87" s="32"/>
      <c r="R87" s="32"/>
      <c r="S87" s="32"/>
    </row>
    <row r="88" spans="1:19" x14ac:dyDescent="0.15">
      <c r="A88" s="32"/>
      <c r="B88" s="32"/>
      <c r="N88" s="32"/>
      <c r="O88" s="32"/>
      <c r="P88" s="32"/>
      <c r="Q88" s="32"/>
      <c r="R88" s="32"/>
      <c r="S88" s="32"/>
    </row>
  </sheetData>
  <sheetProtection password="CC39" sheet="1" objects="1" scenarios="1"/>
  <sortState ref="B1:O20">
    <sortCondition ref="B6"/>
  </sortState>
  <customSheetViews>
    <customSheetView guid="{43928018-20FC-6C49-94FA-568504086177}" fitToPage="1" topLeftCell="A13">
      <selection activeCell="O19" sqref="O19"/>
      <rowBreaks count="2" manualBreakCount="2">
        <brk id="21" max="16383" man="1"/>
        <brk id="22" max="16383" man="1"/>
      </rowBreaks>
      <colBreaks count="1" manualBreakCount="1">
        <brk id="1" max="1048575" man="1"/>
      </colBreaks>
      <pageMargins left="0.23622047244094491" right="0.23622047244094491" top="0.35433070866141736" bottom="0.35433070866141736" header="0.31496062992125984" footer="0.31496062992125984"/>
      <printOptions horizontalCentered="1" gridLines="1"/>
      <pageSetup paperSize="9" scale="92" orientation="landscape" horizontalDpi="360" verticalDpi="360" r:id="rId1"/>
      <headerFooter alignWithMargins="0"/>
    </customSheetView>
  </customSheetViews>
  <mergeCells count="29">
    <mergeCell ref="H4:H5"/>
    <mergeCell ref="D41:L41"/>
    <mergeCell ref="D32:L32"/>
    <mergeCell ref="D34:L34"/>
    <mergeCell ref="D33:L33"/>
    <mergeCell ref="D23:L23"/>
    <mergeCell ref="D24:L24"/>
    <mergeCell ref="D25:L25"/>
    <mergeCell ref="D26:L26"/>
    <mergeCell ref="D31:L31"/>
    <mergeCell ref="D30:L30"/>
    <mergeCell ref="D29:L29"/>
    <mergeCell ref="D37:L37"/>
    <mergeCell ref="D42:L42"/>
    <mergeCell ref="B2:K2"/>
    <mergeCell ref="D39:L39"/>
    <mergeCell ref="D36:L36"/>
    <mergeCell ref="D27:L27"/>
    <mergeCell ref="D28:L28"/>
    <mergeCell ref="B3:B5"/>
    <mergeCell ref="C3:C5"/>
    <mergeCell ref="D3:D5"/>
    <mergeCell ref="E3:E5"/>
    <mergeCell ref="F3:F5"/>
    <mergeCell ref="G3:G5"/>
    <mergeCell ref="D35:L35"/>
    <mergeCell ref="K3:K5"/>
    <mergeCell ref="I3:I5"/>
    <mergeCell ref="J3:J5"/>
  </mergeCells>
  <phoneticPr fontId="8" type="noConversion"/>
  <printOptions horizontalCentered="1" gridLines="1"/>
  <pageMargins left="0.23622047244094491" right="0.23622047244094491" top="0.35433070866141736" bottom="0.35433070866141736" header="0.31496062992125984" footer="0.31496062992125984"/>
  <pageSetup paperSize="9" scale="92" orientation="landscape" horizontalDpi="360" verticalDpi="360" r:id="rId2"/>
  <headerFooter alignWithMargins="0"/>
  <rowBreaks count="2" manualBreakCount="2">
    <brk id="21" max="16383" man="1"/>
    <brk id="22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CC66"/>
    <pageSetUpPr fitToPage="1"/>
  </sheetPr>
  <dimension ref="A1:S112"/>
  <sheetViews>
    <sheetView workbookViewId="0">
      <selection activeCell="F27" sqref="F27"/>
    </sheetView>
  </sheetViews>
  <sheetFormatPr baseColWidth="10" defaultColWidth="8.83203125" defaultRowHeight="13" x14ac:dyDescent="0.15"/>
  <cols>
    <col min="1" max="1" width="16.83203125" customWidth="1"/>
    <col min="2" max="2" width="12.83203125" style="68" customWidth="1"/>
    <col min="3" max="3" width="12.83203125" style="100" customWidth="1"/>
    <col min="4" max="7" width="12.83203125" style="68" customWidth="1"/>
    <col min="8" max="8" width="18.33203125" style="68" customWidth="1"/>
    <col min="9" max="11" width="12.83203125" style="68" customWidth="1"/>
    <col min="12" max="12" width="12.83203125" customWidth="1"/>
    <col min="13" max="15" width="12" customWidth="1"/>
  </cols>
  <sheetData>
    <row r="1" spans="1:11" s="104" customFormat="1" x14ac:dyDescent="0.15">
      <c r="A1" s="41" t="s">
        <v>488</v>
      </c>
      <c r="B1" s="148"/>
      <c r="C1" s="100"/>
      <c r="D1" s="148"/>
      <c r="E1" s="148"/>
      <c r="F1" s="148"/>
      <c r="G1" s="148"/>
      <c r="H1" s="148"/>
      <c r="I1" s="148"/>
      <c r="J1" s="148"/>
      <c r="K1" s="148"/>
    </row>
    <row r="2" spans="1:11" s="104" customFormat="1" x14ac:dyDescent="0.15">
      <c r="A2" s="41" t="s">
        <v>72</v>
      </c>
      <c r="B2" s="148"/>
      <c r="C2" s="100"/>
      <c r="D2" s="148"/>
      <c r="E2" s="148"/>
      <c r="F2" s="148"/>
      <c r="G2" s="149"/>
      <c r="H2" s="148"/>
      <c r="I2" s="148"/>
      <c r="J2" s="148"/>
      <c r="K2" s="148"/>
    </row>
    <row r="3" spans="1:11" s="104" customFormat="1" x14ac:dyDescent="0.15">
      <c r="A3" s="105"/>
      <c r="B3" s="39"/>
      <c r="C3" s="100"/>
      <c r="D3" s="39"/>
      <c r="E3" s="39"/>
      <c r="F3" s="39"/>
      <c r="G3" s="149"/>
      <c r="H3" s="148"/>
      <c r="I3" s="148"/>
      <c r="J3" s="148"/>
      <c r="K3" s="148"/>
    </row>
    <row r="4" spans="1:11" s="104" customFormat="1" x14ac:dyDescent="0.15">
      <c r="A4" s="150"/>
      <c r="B4" s="184" t="s">
        <v>109</v>
      </c>
      <c r="C4" s="314" t="s">
        <v>110</v>
      </c>
      <c r="D4" s="184" t="s">
        <v>111</v>
      </c>
      <c r="E4" s="184"/>
      <c r="F4" s="203" t="s">
        <v>21</v>
      </c>
      <c r="G4" s="148"/>
      <c r="H4" s="148"/>
      <c r="I4" s="148"/>
      <c r="J4" s="148"/>
    </row>
    <row r="5" spans="1:11" s="104" customFormat="1" ht="14" x14ac:dyDescent="0.15">
      <c r="A5" s="151" t="s">
        <v>1</v>
      </c>
      <c r="B5" s="184" t="s">
        <v>29</v>
      </c>
      <c r="C5" s="314" t="s">
        <v>25</v>
      </c>
      <c r="D5" s="184" t="s">
        <v>28</v>
      </c>
      <c r="E5" s="184" t="s">
        <v>3</v>
      </c>
      <c r="F5" s="203" t="s">
        <v>22</v>
      </c>
      <c r="G5" s="148"/>
      <c r="H5" s="148"/>
      <c r="I5" s="148"/>
      <c r="J5" s="152"/>
    </row>
    <row r="6" spans="1:11" s="104" customFormat="1" ht="15" x14ac:dyDescent="0.15">
      <c r="A6" s="198" t="s">
        <v>4</v>
      </c>
      <c r="B6" s="170">
        <v>5</v>
      </c>
      <c r="C6" s="194">
        <v>3</v>
      </c>
      <c r="D6" s="197">
        <v>0</v>
      </c>
      <c r="E6" s="176">
        <f t="shared" ref="E6:E20" si="0">SUM(B6:D6)</f>
        <v>8</v>
      </c>
      <c r="F6" s="176">
        <v>4</v>
      </c>
      <c r="G6" s="17"/>
      <c r="H6" s="148"/>
      <c r="I6" s="148"/>
      <c r="J6" s="152"/>
    </row>
    <row r="7" spans="1:11" s="104" customFormat="1" ht="15" x14ac:dyDescent="0.15">
      <c r="A7" s="198" t="s">
        <v>5</v>
      </c>
      <c r="B7" s="170">
        <v>0</v>
      </c>
      <c r="C7" s="194">
        <v>14</v>
      </c>
      <c r="D7" s="197">
        <v>7.25</v>
      </c>
      <c r="E7" s="176">
        <f t="shared" si="0"/>
        <v>21.25</v>
      </c>
      <c r="F7" s="176">
        <v>13</v>
      </c>
      <c r="G7" s="17"/>
      <c r="H7" s="148"/>
      <c r="I7" s="148"/>
      <c r="J7" s="152"/>
    </row>
    <row r="8" spans="1:11" s="104" customFormat="1" ht="15" x14ac:dyDescent="0.15">
      <c r="A8" s="198" t="s">
        <v>6</v>
      </c>
      <c r="B8" s="170">
        <v>0</v>
      </c>
      <c r="C8" s="194">
        <v>15</v>
      </c>
      <c r="D8" s="197">
        <v>0</v>
      </c>
      <c r="E8" s="176">
        <f t="shared" si="0"/>
        <v>15</v>
      </c>
      <c r="F8" s="176">
        <v>10</v>
      </c>
      <c r="G8" s="17"/>
      <c r="H8" s="148"/>
      <c r="I8" s="148"/>
      <c r="J8" s="152"/>
    </row>
    <row r="9" spans="1:11" s="104" customFormat="1" ht="15" x14ac:dyDescent="0.15">
      <c r="A9" s="198" t="s">
        <v>7</v>
      </c>
      <c r="B9" s="170">
        <v>5</v>
      </c>
      <c r="C9" s="194">
        <v>11</v>
      </c>
      <c r="D9" s="197">
        <v>0</v>
      </c>
      <c r="E9" s="176">
        <f t="shared" si="0"/>
        <v>16</v>
      </c>
      <c r="F9" s="176">
        <v>11</v>
      </c>
      <c r="G9" s="149"/>
      <c r="H9" s="148"/>
      <c r="I9" s="148"/>
      <c r="J9" s="152"/>
    </row>
    <row r="10" spans="1:11" s="104" customFormat="1" ht="15" x14ac:dyDescent="0.15">
      <c r="A10" s="198" t="s">
        <v>8</v>
      </c>
      <c r="B10" s="170">
        <v>5</v>
      </c>
      <c r="C10" s="194">
        <v>5</v>
      </c>
      <c r="D10" s="197">
        <v>28</v>
      </c>
      <c r="E10" s="176">
        <f t="shared" si="0"/>
        <v>38</v>
      </c>
      <c r="F10" s="176">
        <v>15</v>
      </c>
      <c r="G10" s="149"/>
      <c r="H10" s="148"/>
      <c r="I10" s="148"/>
      <c r="J10" s="152"/>
    </row>
    <row r="11" spans="1:11" s="104" customFormat="1" ht="15" x14ac:dyDescent="0.15">
      <c r="A11" s="198" t="s">
        <v>9</v>
      </c>
      <c r="B11" s="170">
        <v>5</v>
      </c>
      <c r="C11" s="194">
        <v>9</v>
      </c>
      <c r="D11" s="197">
        <v>3.75</v>
      </c>
      <c r="E11" s="176">
        <f t="shared" si="0"/>
        <v>17.75</v>
      </c>
      <c r="F11" s="176">
        <v>12</v>
      </c>
      <c r="G11" s="149"/>
      <c r="H11" s="148"/>
      <c r="I11" s="148"/>
      <c r="J11" s="152"/>
    </row>
    <row r="12" spans="1:11" s="104" customFormat="1" ht="15" x14ac:dyDescent="0.15">
      <c r="A12" s="198" t="s">
        <v>10</v>
      </c>
      <c r="B12" s="170">
        <v>5</v>
      </c>
      <c r="C12" s="194">
        <v>4</v>
      </c>
      <c r="D12" s="197">
        <v>0</v>
      </c>
      <c r="E12" s="176">
        <f t="shared" si="0"/>
        <v>9</v>
      </c>
      <c r="F12" s="176">
        <v>5</v>
      </c>
      <c r="G12" s="149"/>
      <c r="H12" s="148"/>
      <c r="I12" s="148"/>
      <c r="J12" s="148"/>
    </row>
    <row r="13" spans="1:11" s="104" customFormat="1" ht="15" x14ac:dyDescent="0.15">
      <c r="A13" s="198" t="s">
        <v>11</v>
      </c>
      <c r="B13" s="170">
        <v>0</v>
      </c>
      <c r="C13" s="194">
        <v>10</v>
      </c>
      <c r="D13" s="197">
        <v>0</v>
      </c>
      <c r="E13" s="176">
        <f t="shared" si="0"/>
        <v>10</v>
      </c>
      <c r="F13" s="176">
        <v>6</v>
      </c>
      <c r="G13" s="149"/>
      <c r="H13" s="149"/>
      <c r="I13" s="149"/>
      <c r="J13" s="148"/>
    </row>
    <row r="14" spans="1:11" s="104" customFormat="1" ht="15" x14ac:dyDescent="0.15">
      <c r="A14" s="198" t="s">
        <v>12</v>
      </c>
      <c r="B14" s="170">
        <v>0</v>
      </c>
      <c r="C14" s="194">
        <v>12</v>
      </c>
      <c r="D14" s="197">
        <v>0</v>
      </c>
      <c r="E14" s="176">
        <f t="shared" si="0"/>
        <v>12</v>
      </c>
      <c r="F14" s="176">
        <v>7</v>
      </c>
      <c r="G14" s="149"/>
      <c r="H14" s="148"/>
      <c r="I14" s="148"/>
      <c r="J14" s="148"/>
    </row>
    <row r="15" spans="1:11" s="104" customFormat="1" ht="15" x14ac:dyDescent="0.15">
      <c r="A15" s="198" t="s">
        <v>13</v>
      </c>
      <c r="B15" s="170">
        <v>5</v>
      </c>
      <c r="C15" s="194">
        <v>8</v>
      </c>
      <c r="D15" s="197">
        <v>17.25</v>
      </c>
      <c r="E15" s="176">
        <f t="shared" si="0"/>
        <v>30.25</v>
      </c>
      <c r="F15" s="176">
        <v>14</v>
      </c>
      <c r="G15" s="149"/>
      <c r="H15" s="148"/>
      <c r="I15" s="148"/>
      <c r="J15" s="148"/>
    </row>
    <row r="16" spans="1:11" s="104" customFormat="1" ht="15" x14ac:dyDescent="0.2">
      <c r="A16" s="198" t="s">
        <v>14</v>
      </c>
      <c r="B16" s="221">
        <v>5</v>
      </c>
      <c r="C16" s="194">
        <v>6</v>
      </c>
      <c r="D16" s="197">
        <v>3.5</v>
      </c>
      <c r="E16" s="176">
        <f t="shared" si="0"/>
        <v>14.5</v>
      </c>
      <c r="F16" s="176">
        <v>9</v>
      </c>
      <c r="G16" s="149"/>
      <c r="H16" s="148"/>
      <c r="I16" s="148"/>
      <c r="J16" s="148"/>
    </row>
    <row r="17" spans="1:19" s="104" customFormat="1" ht="15" x14ac:dyDescent="0.15">
      <c r="A17" s="198" t="s">
        <v>15</v>
      </c>
      <c r="B17" s="170">
        <v>0</v>
      </c>
      <c r="C17" s="194">
        <v>7</v>
      </c>
      <c r="D17" s="197">
        <v>0</v>
      </c>
      <c r="E17" s="176">
        <f t="shared" si="0"/>
        <v>7</v>
      </c>
      <c r="F17" s="176">
        <v>3</v>
      </c>
      <c r="G17" s="149"/>
      <c r="H17" s="148"/>
      <c r="I17" s="148"/>
      <c r="J17" s="148"/>
    </row>
    <row r="18" spans="1:19" s="104" customFormat="1" ht="15" x14ac:dyDescent="0.15">
      <c r="A18" s="198" t="s">
        <v>16</v>
      </c>
      <c r="B18" s="170">
        <v>5</v>
      </c>
      <c r="C18" s="194">
        <v>1</v>
      </c>
      <c r="D18" s="197">
        <v>0</v>
      </c>
      <c r="E18" s="176">
        <f t="shared" si="0"/>
        <v>6</v>
      </c>
      <c r="F18" s="176">
        <v>2</v>
      </c>
      <c r="G18" s="149"/>
      <c r="H18" s="148"/>
      <c r="I18" s="148"/>
      <c r="J18" s="148"/>
    </row>
    <row r="19" spans="1:19" s="104" customFormat="1" ht="15" x14ac:dyDescent="0.15">
      <c r="A19" s="198" t="s">
        <v>17</v>
      </c>
      <c r="B19" s="170">
        <v>0</v>
      </c>
      <c r="C19" s="194">
        <v>2</v>
      </c>
      <c r="D19" s="197">
        <v>0</v>
      </c>
      <c r="E19" s="176">
        <f t="shared" si="0"/>
        <v>2</v>
      </c>
      <c r="F19" s="176">
        <v>1</v>
      </c>
      <c r="G19" s="149"/>
      <c r="H19" s="148"/>
      <c r="I19" s="148"/>
      <c r="J19" s="148"/>
    </row>
    <row r="20" spans="1:19" s="104" customFormat="1" ht="15" x14ac:dyDescent="0.15">
      <c r="A20" s="198" t="s">
        <v>18</v>
      </c>
      <c r="B20" s="170">
        <v>0</v>
      </c>
      <c r="C20" s="194">
        <v>13</v>
      </c>
      <c r="D20" s="197">
        <v>0</v>
      </c>
      <c r="E20" s="176">
        <f t="shared" si="0"/>
        <v>13</v>
      </c>
      <c r="F20" s="176">
        <v>8</v>
      </c>
      <c r="G20" s="149"/>
      <c r="H20" s="148"/>
      <c r="I20" s="148"/>
      <c r="J20" s="148"/>
    </row>
    <row r="21" spans="1:19" s="104" customFormat="1" x14ac:dyDescent="0.15">
      <c r="A21" s="105"/>
      <c r="B21" s="79">
        <f>SUM(B6:B20)</f>
        <v>40</v>
      </c>
      <c r="C21" s="4">
        <f>SUM(C6:C20)</f>
        <v>120</v>
      </c>
      <c r="D21" s="17">
        <f>SUM(D6:D20)</f>
        <v>59.75</v>
      </c>
      <c r="E21" s="79"/>
      <c r="F21" s="79">
        <f>SUM(F6:F20)</f>
        <v>120</v>
      </c>
      <c r="G21" s="148"/>
      <c r="H21" s="149"/>
      <c r="I21" s="148"/>
      <c r="J21" s="148"/>
      <c r="K21" s="148"/>
    </row>
    <row r="22" spans="1:19" s="104" customFormat="1" x14ac:dyDescent="0.15">
      <c r="B22" s="148"/>
      <c r="C22" s="100"/>
      <c r="D22" s="149"/>
      <c r="E22" s="148"/>
      <c r="F22" s="148"/>
      <c r="G22" s="148"/>
      <c r="H22" s="149"/>
      <c r="I22" s="148"/>
      <c r="J22" s="148"/>
      <c r="K22" s="148"/>
    </row>
    <row r="23" spans="1:19" x14ac:dyDescent="0.15">
      <c r="A23" s="307" t="s">
        <v>39</v>
      </c>
      <c r="B23" s="148"/>
      <c r="C23" s="70"/>
      <c r="D23" s="70"/>
      <c r="E23" s="69"/>
      <c r="J23" s="70"/>
      <c r="K23" s="70"/>
      <c r="L23" s="35"/>
      <c r="N23" s="3"/>
      <c r="O23" s="3"/>
      <c r="P23" s="3"/>
      <c r="Q23" s="3"/>
      <c r="R23" s="3"/>
      <c r="S23" s="3"/>
    </row>
    <row r="24" spans="1:19" s="15" customFormat="1" ht="16" x14ac:dyDescent="0.2">
      <c r="A24" s="172" t="s">
        <v>102</v>
      </c>
      <c r="B24" s="308" t="s">
        <v>347</v>
      </c>
      <c r="C24" s="309" t="s">
        <v>348</v>
      </c>
      <c r="D24" s="308" t="s">
        <v>108</v>
      </c>
      <c r="E24" s="70"/>
      <c r="J24" s="222"/>
      <c r="K24" s="222"/>
      <c r="L24" s="222"/>
      <c r="M24" s="222"/>
      <c r="N24" s="222"/>
      <c r="O24" s="209"/>
    </row>
    <row r="25" spans="1:19" s="15" customFormat="1" ht="15" x14ac:dyDescent="0.15">
      <c r="A25" s="310" t="s">
        <v>4</v>
      </c>
      <c r="B25" s="421" t="s">
        <v>292</v>
      </c>
      <c r="C25" s="311"/>
      <c r="D25" s="170">
        <v>5</v>
      </c>
      <c r="E25" s="39"/>
      <c r="J25" s="210"/>
      <c r="K25" s="210"/>
      <c r="L25" s="210"/>
      <c r="M25" s="210"/>
      <c r="N25" s="210"/>
      <c r="O25" s="210"/>
    </row>
    <row r="26" spans="1:19" s="15" customFormat="1" ht="15" x14ac:dyDescent="0.2">
      <c r="A26" s="312" t="s">
        <v>5</v>
      </c>
      <c r="B26" s="220"/>
      <c r="C26" s="313"/>
      <c r="D26" s="170">
        <v>0</v>
      </c>
      <c r="E26" s="39"/>
      <c r="J26" s="210"/>
      <c r="K26" s="210"/>
      <c r="L26" s="210"/>
      <c r="M26" s="210"/>
      <c r="N26" s="210"/>
      <c r="O26" s="210"/>
    </row>
    <row r="27" spans="1:19" s="15" customFormat="1" ht="15" x14ac:dyDescent="0.2">
      <c r="A27" s="312" t="s">
        <v>6</v>
      </c>
      <c r="B27" s="170"/>
      <c r="C27" s="311"/>
      <c r="D27" s="170">
        <v>0</v>
      </c>
      <c r="E27" s="39"/>
      <c r="J27" s="210"/>
      <c r="K27" s="210"/>
      <c r="L27" s="210"/>
      <c r="M27" s="210"/>
      <c r="N27" s="210"/>
      <c r="O27" s="210"/>
    </row>
    <row r="28" spans="1:19" s="15" customFormat="1" ht="15" x14ac:dyDescent="0.2">
      <c r="A28" s="312" t="s">
        <v>7</v>
      </c>
      <c r="B28" s="421" t="s">
        <v>292</v>
      </c>
      <c r="C28" s="422" t="s">
        <v>292</v>
      </c>
      <c r="D28" s="170">
        <v>5</v>
      </c>
      <c r="E28" s="39"/>
      <c r="J28" s="210"/>
      <c r="K28" s="210"/>
      <c r="L28" s="210"/>
      <c r="M28" s="210"/>
      <c r="N28" s="210"/>
      <c r="O28" s="210"/>
    </row>
    <row r="29" spans="1:19" s="15" customFormat="1" ht="15" x14ac:dyDescent="0.2">
      <c r="A29" s="312" t="s">
        <v>8</v>
      </c>
      <c r="B29" s="170" t="s">
        <v>498</v>
      </c>
      <c r="C29" s="422" t="s">
        <v>292</v>
      </c>
      <c r="D29" s="170">
        <v>5</v>
      </c>
      <c r="E29" s="39"/>
      <c r="J29" s="210"/>
      <c r="K29" s="210"/>
      <c r="L29" s="210"/>
      <c r="M29" s="210"/>
      <c r="N29" s="210"/>
      <c r="O29" s="210"/>
    </row>
    <row r="30" spans="1:19" s="15" customFormat="1" ht="15" x14ac:dyDescent="0.2">
      <c r="A30" s="312" t="s">
        <v>9</v>
      </c>
      <c r="B30" s="170" t="s">
        <v>413</v>
      </c>
      <c r="C30" s="170" t="s">
        <v>292</v>
      </c>
      <c r="D30" s="170">
        <v>5</v>
      </c>
      <c r="E30" s="39"/>
      <c r="J30" s="210"/>
      <c r="K30" s="210"/>
      <c r="L30" s="210"/>
      <c r="M30" s="210"/>
      <c r="N30" s="210"/>
      <c r="O30" s="210"/>
    </row>
    <row r="31" spans="1:19" s="15" customFormat="1" ht="15" x14ac:dyDescent="0.2">
      <c r="A31" s="312" t="s">
        <v>10</v>
      </c>
      <c r="B31" s="170" t="s">
        <v>292</v>
      </c>
      <c r="C31" s="311" t="s">
        <v>292</v>
      </c>
      <c r="D31" s="170">
        <v>5</v>
      </c>
      <c r="E31" s="39"/>
      <c r="J31" s="210"/>
      <c r="K31" s="210"/>
      <c r="L31" s="210"/>
      <c r="M31" s="210"/>
      <c r="N31" s="223"/>
      <c r="O31" s="210"/>
    </row>
    <row r="32" spans="1:19" s="15" customFormat="1" ht="15" x14ac:dyDescent="0.2">
      <c r="A32" s="312" t="s">
        <v>11</v>
      </c>
      <c r="B32" s="170"/>
      <c r="C32" s="311"/>
      <c r="D32" s="170">
        <v>0</v>
      </c>
      <c r="E32" s="39"/>
      <c r="J32" s="210"/>
      <c r="K32" s="210"/>
      <c r="L32" s="210"/>
      <c r="M32" s="210"/>
      <c r="N32" s="223"/>
      <c r="O32" s="210"/>
    </row>
    <row r="33" spans="1:15" s="15" customFormat="1" ht="15" x14ac:dyDescent="0.2">
      <c r="A33" s="312" t="s">
        <v>12</v>
      </c>
      <c r="B33" s="170"/>
      <c r="C33" s="311"/>
      <c r="D33" s="170">
        <v>0</v>
      </c>
      <c r="E33" s="39"/>
      <c r="J33" s="210"/>
      <c r="K33" s="210"/>
      <c r="L33" s="210"/>
      <c r="M33" s="210"/>
      <c r="N33" s="210"/>
      <c r="O33" s="210"/>
    </row>
    <row r="34" spans="1:15" s="15" customFormat="1" ht="15" x14ac:dyDescent="0.2">
      <c r="A34" s="312" t="s">
        <v>13</v>
      </c>
      <c r="B34" s="170" t="s">
        <v>292</v>
      </c>
      <c r="C34" s="311" t="s">
        <v>413</v>
      </c>
      <c r="D34" s="170">
        <v>5</v>
      </c>
      <c r="E34" s="39"/>
      <c r="J34" s="210"/>
      <c r="K34" s="210"/>
      <c r="L34" s="210"/>
      <c r="M34" s="210"/>
      <c r="N34" s="210"/>
      <c r="O34" s="210"/>
    </row>
    <row r="35" spans="1:15" s="15" customFormat="1" ht="15" x14ac:dyDescent="0.2">
      <c r="A35" s="312" t="s">
        <v>144</v>
      </c>
      <c r="B35" s="170" t="s">
        <v>292</v>
      </c>
      <c r="C35" s="311" t="s">
        <v>292</v>
      </c>
      <c r="D35" s="221">
        <v>5</v>
      </c>
      <c r="E35" s="39"/>
      <c r="J35" s="210"/>
      <c r="K35" s="210"/>
      <c r="L35" s="210"/>
      <c r="M35" s="210"/>
      <c r="N35" s="223"/>
      <c r="O35" s="210"/>
    </row>
    <row r="36" spans="1:15" s="15" customFormat="1" ht="15" x14ac:dyDescent="0.2">
      <c r="A36" s="312" t="s">
        <v>146</v>
      </c>
      <c r="B36" s="170" t="s">
        <v>413</v>
      </c>
      <c r="C36" s="311"/>
      <c r="D36" s="170">
        <v>0</v>
      </c>
      <c r="E36" s="39"/>
      <c r="J36" s="210"/>
      <c r="K36" s="210"/>
      <c r="L36" s="210"/>
      <c r="M36" s="210"/>
      <c r="N36" s="210"/>
      <c r="O36" s="210"/>
    </row>
    <row r="37" spans="1:15" s="15" customFormat="1" ht="15" x14ac:dyDescent="0.2">
      <c r="A37" s="312" t="s">
        <v>145</v>
      </c>
      <c r="B37" s="422" t="s">
        <v>292</v>
      </c>
      <c r="C37" s="422" t="s">
        <v>292</v>
      </c>
      <c r="D37" s="170">
        <v>5</v>
      </c>
      <c r="E37" s="39"/>
      <c r="J37" s="210"/>
      <c r="K37" s="210"/>
      <c r="L37" s="210"/>
      <c r="M37" s="210"/>
      <c r="N37" s="210"/>
      <c r="O37" s="210"/>
    </row>
    <row r="38" spans="1:15" s="15" customFormat="1" ht="15" x14ac:dyDescent="0.2">
      <c r="A38" s="312" t="s">
        <v>17</v>
      </c>
      <c r="B38" s="170"/>
      <c r="C38" s="311" t="s">
        <v>413</v>
      </c>
      <c r="D38" s="170">
        <v>0</v>
      </c>
      <c r="E38" s="39"/>
      <c r="J38" s="210"/>
      <c r="K38" s="210"/>
      <c r="L38" s="210"/>
      <c r="M38" s="210"/>
      <c r="N38" s="210"/>
      <c r="O38" s="210"/>
    </row>
    <row r="39" spans="1:15" s="15" customFormat="1" ht="15" x14ac:dyDescent="0.2">
      <c r="A39" s="312" t="s">
        <v>18</v>
      </c>
      <c r="B39" s="170" t="s">
        <v>413</v>
      </c>
      <c r="C39" s="311" t="s">
        <v>413</v>
      </c>
      <c r="D39" s="170">
        <v>0</v>
      </c>
      <c r="E39" s="190"/>
      <c r="H39" s="262"/>
      <c r="I39" s="262"/>
      <c r="J39" s="262"/>
      <c r="K39" s="107"/>
      <c r="L39" s="107"/>
      <c r="M39" s="107"/>
      <c r="N39" s="210"/>
      <c r="O39" s="210"/>
    </row>
    <row r="40" spans="1:15" x14ac:dyDescent="0.15">
      <c r="A40" s="2"/>
      <c r="B40" s="18"/>
      <c r="D40" s="161">
        <f>SUM(D25:D39)</f>
        <v>40</v>
      </c>
      <c r="E40" s="71"/>
      <c r="F40" s="71"/>
      <c r="G40" s="71"/>
      <c r="H40" s="114"/>
      <c r="I40" s="190"/>
      <c r="J40" s="107"/>
      <c r="K40" s="190"/>
      <c r="L40" s="190"/>
      <c r="M40" s="190"/>
      <c r="N40" s="14"/>
      <c r="O40" s="2"/>
    </row>
    <row r="41" spans="1:15" x14ac:dyDescent="0.15">
      <c r="A41" s="114" t="s">
        <v>125</v>
      </c>
      <c r="B41" s="191"/>
      <c r="C41" s="15"/>
      <c r="D41" s="191"/>
      <c r="E41" s="68" t="s">
        <v>512</v>
      </c>
      <c r="H41" s="114"/>
      <c r="I41" s="263"/>
      <c r="J41" s="263"/>
      <c r="K41" s="263"/>
      <c r="L41" s="263"/>
      <c r="M41" s="263"/>
      <c r="N41" s="14"/>
      <c r="O41" s="2"/>
    </row>
    <row r="42" spans="1:15" s="15" customFormat="1" x14ac:dyDescent="0.15">
      <c r="A42" s="173" t="s">
        <v>37</v>
      </c>
      <c r="B42" s="174" t="s">
        <v>38</v>
      </c>
      <c r="C42" s="174" t="s">
        <v>147</v>
      </c>
      <c r="D42" s="174" t="s">
        <v>149</v>
      </c>
      <c r="E42" s="174" t="s">
        <v>148</v>
      </c>
      <c r="F42" s="174" t="s">
        <v>22</v>
      </c>
      <c r="H42" s="102" t="s">
        <v>468</v>
      </c>
      <c r="I42" s="161"/>
      <c r="J42" s="156"/>
      <c r="K42" s="12"/>
      <c r="L42" s="108"/>
      <c r="M42" s="71"/>
      <c r="N42" s="71"/>
      <c r="O42" s="68"/>
    </row>
    <row r="43" spans="1:15" s="15" customFormat="1" x14ac:dyDescent="0.15">
      <c r="A43" s="185" t="s">
        <v>4</v>
      </c>
      <c r="B43" s="356">
        <v>261</v>
      </c>
      <c r="C43" s="305">
        <v>218</v>
      </c>
      <c r="D43" s="356">
        <v>43</v>
      </c>
      <c r="E43" s="357">
        <f t="shared" ref="E43:E57" si="1">C43/B43</f>
        <v>0.83524904214559392</v>
      </c>
      <c r="F43" s="194">
        <v>3</v>
      </c>
      <c r="H43" s="156"/>
      <c r="I43" s="68"/>
      <c r="J43" s="156"/>
      <c r="K43" s="12"/>
      <c r="L43" s="108"/>
      <c r="M43" s="71"/>
      <c r="N43" s="71"/>
      <c r="O43" s="68"/>
    </row>
    <row r="44" spans="1:15" s="15" customFormat="1" x14ac:dyDescent="0.15">
      <c r="A44" s="185" t="s">
        <v>5</v>
      </c>
      <c r="B44" s="356">
        <v>238</v>
      </c>
      <c r="C44" s="305">
        <v>232</v>
      </c>
      <c r="D44" s="356">
        <v>6</v>
      </c>
      <c r="E44" s="357">
        <f t="shared" si="1"/>
        <v>0.97478991596638653</v>
      </c>
      <c r="F44" s="194">
        <v>14</v>
      </c>
      <c r="H44" s="110"/>
      <c r="I44" s="161"/>
      <c r="J44" s="156"/>
      <c r="K44" s="12"/>
      <c r="L44" s="108"/>
      <c r="M44" s="71"/>
      <c r="N44" s="71"/>
      <c r="O44" s="68"/>
    </row>
    <row r="45" spans="1:15" s="15" customFormat="1" x14ac:dyDescent="0.15">
      <c r="A45" s="185" t="s">
        <v>6</v>
      </c>
      <c r="B45" s="356">
        <v>147</v>
      </c>
      <c r="C45" s="305">
        <v>145</v>
      </c>
      <c r="D45" s="356">
        <v>2</v>
      </c>
      <c r="E45" s="357">
        <f t="shared" si="1"/>
        <v>0.98639455782312924</v>
      </c>
      <c r="F45" s="194">
        <v>15</v>
      </c>
      <c r="H45" s="102"/>
      <c r="I45" s="12"/>
      <c r="J45" s="156"/>
      <c r="K45" s="12"/>
      <c r="L45" s="108"/>
      <c r="M45" s="71"/>
      <c r="N45" s="71"/>
      <c r="O45" s="68"/>
    </row>
    <row r="46" spans="1:15" s="15" customFormat="1" ht="15" x14ac:dyDescent="0.15">
      <c r="A46" s="185" t="s">
        <v>7</v>
      </c>
      <c r="B46" s="356">
        <v>231</v>
      </c>
      <c r="C46" s="305">
        <v>222</v>
      </c>
      <c r="D46" s="356">
        <v>9</v>
      </c>
      <c r="E46" s="357">
        <f t="shared" si="1"/>
        <v>0.96103896103896103</v>
      </c>
      <c r="F46" s="194">
        <v>11</v>
      </c>
      <c r="H46" s="355"/>
      <c r="I46" s="268"/>
      <c r="J46" s="269"/>
      <c r="K46" s="265"/>
      <c r="L46" s="266"/>
      <c r="M46" s="267"/>
    </row>
    <row r="47" spans="1:15" s="15" customFormat="1" ht="15" x14ac:dyDescent="0.15">
      <c r="A47" s="185" t="s">
        <v>8</v>
      </c>
      <c r="B47" s="356">
        <v>252</v>
      </c>
      <c r="C47" s="305">
        <v>227</v>
      </c>
      <c r="D47" s="356">
        <v>25</v>
      </c>
      <c r="E47" s="357">
        <f t="shared" si="1"/>
        <v>0.90079365079365081</v>
      </c>
      <c r="F47" s="194">
        <v>5</v>
      </c>
      <c r="H47" s="355"/>
      <c r="I47" s="268"/>
      <c r="J47" s="269"/>
      <c r="K47" s="265"/>
      <c r="L47" s="266"/>
      <c r="M47" s="267"/>
    </row>
    <row r="48" spans="1:15" s="15" customFormat="1" ht="15" x14ac:dyDescent="0.15">
      <c r="A48" s="185" t="s">
        <v>9</v>
      </c>
      <c r="B48" s="356">
        <v>226</v>
      </c>
      <c r="C48" s="305">
        <v>216</v>
      </c>
      <c r="D48" s="356">
        <v>10</v>
      </c>
      <c r="E48" s="357">
        <f t="shared" si="1"/>
        <v>0.95575221238938057</v>
      </c>
      <c r="F48" s="194">
        <v>9</v>
      </c>
      <c r="H48" s="355"/>
      <c r="I48" s="268"/>
      <c r="J48" s="269"/>
      <c r="K48" s="265"/>
      <c r="L48" s="266"/>
      <c r="M48" s="267"/>
    </row>
    <row r="49" spans="1:15" s="15" customFormat="1" ht="15" x14ac:dyDescent="0.15">
      <c r="A49" s="185" t="s">
        <v>10</v>
      </c>
      <c r="B49" s="356">
        <v>220</v>
      </c>
      <c r="C49" s="305">
        <v>188</v>
      </c>
      <c r="D49" s="356">
        <v>32</v>
      </c>
      <c r="E49" s="357">
        <f t="shared" si="1"/>
        <v>0.8545454545454545</v>
      </c>
      <c r="F49" s="194">
        <v>4</v>
      </c>
      <c r="H49" s="355"/>
      <c r="I49" s="268"/>
      <c r="J49" s="269"/>
      <c r="K49" s="265"/>
      <c r="L49" s="266"/>
      <c r="M49" s="267"/>
    </row>
    <row r="50" spans="1:15" s="15" customFormat="1" ht="15" x14ac:dyDescent="0.15">
      <c r="A50" s="185" t="s">
        <v>11</v>
      </c>
      <c r="B50" s="356">
        <v>137</v>
      </c>
      <c r="C50" s="305">
        <v>131</v>
      </c>
      <c r="D50" s="356">
        <v>6</v>
      </c>
      <c r="E50" s="357">
        <f t="shared" si="1"/>
        <v>0.95620437956204385</v>
      </c>
      <c r="F50" s="194">
        <v>10</v>
      </c>
      <c r="H50" s="355"/>
      <c r="I50" s="268"/>
      <c r="J50" s="269"/>
      <c r="K50" s="265"/>
      <c r="L50" s="266"/>
      <c r="M50" s="267"/>
    </row>
    <row r="51" spans="1:15" s="15" customFormat="1" ht="15" x14ac:dyDescent="0.15">
      <c r="A51" s="185" t="s">
        <v>12</v>
      </c>
      <c r="B51" s="356">
        <v>158</v>
      </c>
      <c r="C51" s="305">
        <v>152</v>
      </c>
      <c r="D51" s="356">
        <v>6</v>
      </c>
      <c r="E51" s="357">
        <f t="shared" si="1"/>
        <v>0.96202531645569622</v>
      </c>
      <c r="F51" s="194">
        <v>12</v>
      </c>
      <c r="H51" s="355"/>
      <c r="I51" s="268"/>
      <c r="J51" s="269"/>
      <c r="K51" s="265"/>
      <c r="L51" s="266"/>
      <c r="M51" s="267"/>
    </row>
    <row r="52" spans="1:15" s="15" customFormat="1" ht="15" x14ac:dyDescent="0.15">
      <c r="A52" s="185" t="s">
        <v>13</v>
      </c>
      <c r="B52" s="358">
        <v>188</v>
      </c>
      <c r="C52" s="305">
        <v>177</v>
      </c>
      <c r="D52" s="358">
        <v>11</v>
      </c>
      <c r="E52" s="359">
        <f t="shared" si="1"/>
        <v>0.94148936170212771</v>
      </c>
      <c r="F52" s="194">
        <v>8</v>
      </c>
      <c r="H52" s="355"/>
      <c r="I52" s="268"/>
      <c r="J52" s="269"/>
      <c r="K52" s="265"/>
      <c r="L52" s="266"/>
      <c r="M52" s="267"/>
    </row>
    <row r="53" spans="1:15" s="15" customFormat="1" ht="15" x14ac:dyDescent="0.15">
      <c r="A53" s="185" t="s">
        <v>144</v>
      </c>
      <c r="B53" s="358">
        <v>251</v>
      </c>
      <c r="C53" s="305">
        <v>232</v>
      </c>
      <c r="D53" s="358">
        <v>19</v>
      </c>
      <c r="E53" s="359">
        <f t="shared" si="1"/>
        <v>0.92430278884462147</v>
      </c>
      <c r="F53" s="194">
        <v>6</v>
      </c>
      <c r="H53" s="355"/>
      <c r="I53" s="268"/>
      <c r="J53" s="269"/>
      <c r="K53" s="265"/>
      <c r="L53" s="266"/>
      <c r="M53" s="267"/>
    </row>
    <row r="54" spans="1:15" s="15" customFormat="1" ht="15" x14ac:dyDescent="0.15">
      <c r="A54" s="185" t="s">
        <v>146</v>
      </c>
      <c r="B54" s="358">
        <v>174</v>
      </c>
      <c r="C54" s="305">
        <v>161</v>
      </c>
      <c r="D54" s="358">
        <v>13</v>
      </c>
      <c r="E54" s="359">
        <f t="shared" si="1"/>
        <v>0.92528735632183912</v>
      </c>
      <c r="F54" s="194">
        <v>7</v>
      </c>
      <c r="H54" s="355"/>
      <c r="I54" s="268"/>
      <c r="J54" s="269"/>
      <c r="K54" s="265"/>
      <c r="L54" s="266"/>
      <c r="M54" s="267"/>
    </row>
    <row r="55" spans="1:15" s="15" customFormat="1" ht="15" x14ac:dyDescent="0.15">
      <c r="A55" s="185" t="s">
        <v>145</v>
      </c>
      <c r="B55" s="358">
        <v>134</v>
      </c>
      <c r="C55" s="305">
        <v>80</v>
      </c>
      <c r="D55" s="358">
        <v>54</v>
      </c>
      <c r="E55" s="359">
        <f t="shared" si="1"/>
        <v>0.59701492537313428</v>
      </c>
      <c r="F55" s="194">
        <v>1</v>
      </c>
      <c r="H55" s="355"/>
      <c r="I55" s="268"/>
      <c r="J55" s="269"/>
      <c r="K55" s="265"/>
      <c r="L55" s="266"/>
      <c r="M55" s="267"/>
    </row>
    <row r="56" spans="1:15" s="15" customFormat="1" ht="15" x14ac:dyDescent="0.15">
      <c r="A56" s="185" t="s">
        <v>17</v>
      </c>
      <c r="B56" s="358">
        <v>167</v>
      </c>
      <c r="C56" s="305">
        <v>112</v>
      </c>
      <c r="D56" s="358">
        <v>55</v>
      </c>
      <c r="E56" s="359">
        <f t="shared" si="1"/>
        <v>0.6706586826347305</v>
      </c>
      <c r="F56" s="194">
        <v>2</v>
      </c>
      <c r="H56" s="355"/>
      <c r="I56" s="268"/>
      <c r="J56" s="269"/>
      <c r="K56" s="265"/>
      <c r="L56" s="266"/>
      <c r="M56" s="267"/>
    </row>
    <row r="57" spans="1:15" s="15" customFormat="1" ht="15" x14ac:dyDescent="0.15">
      <c r="A57" s="185" t="s">
        <v>18</v>
      </c>
      <c r="B57" s="358">
        <v>185</v>
      </c>
      <c r="C57" s="305">
        <v>180</v>
      </c>
      <c r="D57" s="358">
        <v>5</v>
      </c>
      <c r="E57" s="359">
        <f t="shared" si="1"/>
        <v>0.97297297297297303</v>
      </c>
      <c r="F57" s="194">
        <v>13</v>
      </c>
      <c r="H57" s="355"/>
      <c r="I57" s="268"/>
      <c r="J57" s="269"/>
      <c r="K57" s="161"/>
      <c r="L57" s="80"/>
      <c r="M57" s="105"/>
    </row>
    <row r="58" spans="1:15" s="15" customFormat="1" x14ac:dyDescent="0.15">
      <c r="B58" s="39"/>
      <c r="D58" s="39"/>
      <c r="E58" s="39"/>
      <c r="F58" s="17">
        <f>SUM(F43:F57)</f>
        <v>120</v>
      </c>
      <c r="G58" s="39"/>
      <c r="H58" s="191"/>
      <c r="I58" s="39"/>
      <c r="J58" s="39"/>
      <c r="K58" s="161"/>
      <c r="L58" s="161"/>
      <c r="M58" s="80"/>
      <c r="N58" s="105"/>
      <c r="O58" s="105"/>
    </row>
    <row r="59" spans="1:15" x14ac:dyDescent="0.15">
      <c r="A59" s="34" t="s">
        <v>135</v>
      </c>
      <c r="B59" s="72"/>
      <c r="D59" s="73"/>
      <c r="K59" s="12"/>
      <c r="L59" s="12"/>
      <c r="M59" s="92"/>
      <c r="N59" s="2"/>
    </row>
    <row r="60" spans="1:15" x14ac:dyDescent="0.15">
      <c r="A60" s="83"/>
    </row>
    <row r="61" spans="1:15" ht="39" x14ac:dyDescent="0.15">
      <c r="A61" s="173" t="s">
        <v>1</v>
      </c>
      <c r="B61" s="192" t="s">
        <v>106</v>
      </c>
      <c r="C61" s="192" t="s">
        <v>107</v>
      </c>
      <c r="D61" s="192" t="s">
        <v>133</v>
      </c>
      <c r="E61" s="192" t="s">
        <v>128</v>
      </c>
      <c r="F61" s="192" t="s">
        <v>129</v>
      </c>
      <c r="G61" s="192" t="s">
        <v>130</v>
      </c>
      <c r="H61" s="192" t="s">
        <v>131</v>
      </c>
      <c r="I61" s="192" t="s">
        <v>132</v>
      </c>
      <c r="J61" s="192" t="s">
        <v>268</v>
      </c>
      <c r="K61" s="192" t="s">
        <v>269</v>
      </c>
      <c r="L61" s="192" t="s">
        <v>3</v>
      </c>
      <c r="M61" s="192" t="s">
        <v>22</v>
      </c>
      <c r="N61" s="195" t="s">
        <v>134</v>
      </c>
      <c r="O61" s="15"/>
    </row>
    <row r="62" spans="1:15" x14ac:dyDescent="0.15">
      <c r="A62" s="185" t="s">
        <v>4</v>
      </c>
      <c r="B62" s="196"/>
      <c r="C62" s="185"/>
      <c r="D62" s="193"/>
      <c r="E62" s="193"/>
      <c r="F62" s="193"/>
      <c r="G62" s="193"/>
      <c r="H62" s="193"/>
      <c r="I62" s="193"/>
      <c r="J62" s="193"/>
      <c r="K62" s="193"/>
      <c r="L62" s="193">
        <f>SUM(B62:K62)</f>
        <v>0</v>
      </c>
      <c r="M62" s="185"/>
      <c r="N62" s="197">
        <f>M62*0.5</f>
        <v>0</v>
      </c>
      <c r="O62" s="15"/>
    </row>
    <row r="63" spans="1:15" x14ac:dyDescent="0.15">
      <c r="A63" s="185" t="s">
        <v>5</v>
      </c>
      <c r="B63" s="196"/>
      <c r="C63" s="185"/>
      <c r="D63" s="193"/>
      <c r="E63" s="193"/>
      <c r="F63" s="193">
        <v>7</v>
      </c>
      <c r="G63" s="193">
        <v>7.5</v>
      </c>
      <c r="H63" s="193"/>
      <c r="I63" s="193"/>
      <c r="J63" s="193"/>
      <c r="K63" s="193"/>
      <c r="L63" s="193">
        <f t="shared" ref="L63:L76" si="2">SUM(B63:K63)</f>
        <v>14.5</v>
      </c>
      <c r="M63" s="185"/>
      <c r="N63" s="197">
        <v>7.25</v>
      </c>
      <c r="O63" s="15"/>
    </row>
    <row r="64" spans="1:15" x14ac:dyDescent="0.15">
      <c r="A64" s="185" t="s">
        <v>6</v>
      </c>
      <c r="B64" s="193"/>
      <c r="C64" s="185"/>
      <c r="D64" s="193"/>
      <c r="E64" s="193"/>
      <c r="F64" s="193"/>
      <c r="G64" s="193"/>
      <c r="H64" s="193"/>
      <c r="I64" s="193"/>
      <c r="J64" s="193"/>
      <c r="K64" s="193"/>
      <c r="L64" s="193">
        <f t="shared" si="2"/>
        <v>0</v>
      </c>
      <c r="M64" s="185"/>
      <c r="N64" s="197">
        <f t="shared" ref="N64:N76" si="3">M64*0.5</f>
        <v>0</v>
      </c>
      <c r="O64" s="15"/>
    </row>
    <row r="65" spans="1:15" x14ac:dyDescent="0.15">
      <c r="A65" s="185" t="s">
        <v>7</v>
      </c>
      <c r="B65" s="193"/>
      <c r="C65" s="185"/>
      <c r="D65" s="193"/>
      <c r="E65" s="193"/>
      <c r="F65" s="193"/>
      <c r="G65" s="193"/>
      <c r="H65" s="193"/>
      <c r="I65" s="193"/>
      <c r="J65" s="193"/>
      <c r="K65" s="193"/>
      <c r="L65" s="193">
        <f t="shared" si="2"/>
        <v>0</v>
      </c>
      <c r="M65" s="185"/>
      <c r="N65" s="197">
        <f t="shared" si="3"/>
        <v>0</v>
      </c>
      <c r="O65" s="15"/>
    </row>
    <row r="66" spans="1:15" x14ac:dyDescent="0.15">
      <c r="A66" s="185" t="s">
        <v>8</v>
      </c>
      <c r="B66" s="193">
        <v>21</v>
      </c>
      <c r="C66" s="185">
        <v>7</v>
      </c>
      <c r="D66" s="193"/>
      <c r="E66" s="193"/>
      <c r="F66" s="193">
        <v>14</v>
      </c>
      <c r="G66" s="193"/>
      <c r="H66" s="193"/>
      <c r="I66" s="193">
        <v>14</v>
      </c>
      <c r="J66" s="193"/>
      <c r="K66" s="193"/>
      <c r="L66" s="193">
        <f t="shared" si="2"/>
        <v>56</v>
      </c>
      <c r="M66" s="185"/>
      <c r="N66" s="197">
        <v>28</v>
      </c>
      <c r="O66" s="15"/>
    </row>
    <row r="67" spans="1:15" x14ac:dyDescent="0.15">
      <c r="A67" s="185" t="s">
        <v>9</v>
      </c>
      <c r="B67" s="196"/>
      <c r="C67" s="185">
        <v>7.5</v>
      </c>
      <c r="D67" s="193"/>
      <c r="E67" s="193"/>
      <c r="F67" s="193"/>
      <c r="G67" s="193"/>
      <c r="H67" s="193"/>
      <c r="I67" s="193"/>
      <c r="J67" s="193"/>
      <c r="K67" s="193"/>
      <c r="L67" s="193">
        <f t="shared" si="2"/>
        <v>7.5</v>
      </c>
      <c r="M67" s="185"/>
      <c r="N67" s="197">
        <v>3.75</v>
      </c>
      <c r="O67" s="15"/>
    </row>
    <row r="68" spans="1:15" x14ac:dyDescent="0.15">
      <c r="A68" s="185" t="s">
        <v>10</v>
      </c>
      <c r="B68" s="196"/>
      <c r="C68" s="185"/>
      <c r="D68" s="193"/>
      <c r="E68" s="193"/>
      <c r="F68" s="193"/>
      <c r="G68" s="193"/>
      <c r="H68" s="193"/>
      <c r="I68" s="193"/>
      <c r="J68" s="193"/>
      <c r="K68" s="193"/>
      <c r="L68" s="193">
        <f t="shared" si="2"/>
        <v>0</v>
      </c>
      <c r="M68" s="185"/>
      <c r="N68" s="197">
        <f t="shared" si="3"/>
        <v>0</v>
      </c>
      <c r="O68" s="15"/>
    </row>
    <row r="69" spans="1:15" x14ac:dyDescent="0.15">
      <c r="A69" s="185" t="s">
        <v>11</v>
      </c>
      <c r="B69" s="193"/>
      <c r="C69" s="185"/>
      <c r="D69" s="193"/>
      <c r="E69" s="193"/>
      <c r="F69" s="193"/>
      <c r="G69" s="193"/>
      <c r="H69" s="193"/>
      <c r="I69" s="193"/>
      <c r="J69" s="193"/>
      <c r="K69" s="193"/>
      <c r="L69" s="193">
        <f t="shared" si="2"/>
        <v>0</v>
      </c>
      <c r="M69" s="185"/>
      <c r="N69" s="197">
        <f t="shared" si="3"/>
        <v>0</v>
      </c>
      <c r="O69" s="96"/>
    </row>
    <row r="70" spans="1:15" x14ac:dyDescent="0.15">
      <c r="A70" s="185" t="s">
        <v>12</v>
      </c>
      <c r="B70" s="196"/>
      <c r="C70" s="185"/>
      <c r="D70" s="193"/>
      <c r="E70" s="193"/>
      <c r="F70" s="193"/>
      <c r="G70" s="193"/>
      <c r="H70" s="193"/>
      <c r="I70" s="193"/>
      <c r="J70" s="193"/>
      <c r="K70" s="193"/>
      <c r="L70" s="193">
        <f t="shared" si="2"/>
        <v>0</v>
      </c>
      <c r="M70" s="185"/>
      <c r="N70" s="197">
        <f t="shared" si="3"/>
        <v>0</v>
      </c>
      <c r="O70" s="15"/>
    </row>
    <row r="71" spans="1:15" x14ac:dyDescent="0.15">
      <c r="A71" s="185" t="s">
        <v>13</v>
      </c>
      <c r="B71" s="193"/>
      <c r="C71" s="185"/>
      <c r="D71" s="193"/>
      <c r="E71" s="193"/>
      <c r="F71" s="193"/>
      <c r="G71" s="193">
        <v>13.5</v>
      </c>
      <c r="H71" s="193">
        <v>21</v>
      </c>
      <c r="I71" s="193"/>
      <c r="J71" s="193"/>
      <c r="K71" s="193"/>
      <c r="L71" s="193">
        <f t="shared" si="2"/>
        <v>34.5</v>
      </c>
      <c r="M71" s="185"/>
      <c r="N71" s="197">
        <v>17.25</v>
      </c>
      <c r="O71" s="15"/>
    </row>
    <row r="72" spans="1:15" x14ac:dyDescent="0.15">
      <c r="A72" s="185" t="s">
        <v>14</v>
      </c>
      <c r="B72" s="193"/>
      <c r="C72" s="185"/>
      <c r="D72" s="193"/>
      <c r="E72" s="193"/>
      <c r="F72" s="193"/>
      <c r="G72" s="193"/>
      <c r="H72" s="193"/>
      <c r="I72" s="193">
        <v>7</v>
      </c>
      <c r="J72" s="193"/>
      <c r="K72" s="193"/>
      <c r="L72" s="193">
        <f t="shared" si="2"/>
        <v>7</v>
      </c>
      <c r="M72" s="185"/>
      <c r="N72" s="197">
        <v>3.5</v>
      </c>
      <c r="O72" s="15"/>
    </row>
    <row r="73" spans="1:15" x14ac:dyDescent="0.15">
      <c r="A73" s="185" t="s">
        <v>15</v>
      </c>
      <c r="B73" s="193"/>
      <c r="C73" s="185"/>
      <c r="D73" s="193"/>
      <c r="E73" s="193"/>
      <c r="F73" s="193"/>
      <c r="G73" s="193"/>
      <c r="H73" s="193"/>
      <c r="I73" s="193"/>
      <c r="J73" s="193"/>
      <c r="K73" s="193"/>
      <c r="L73" s="193">
        <f t="shared" si="2"/>
        <v>0</v>
      </c>
      <c r="M73" s="193"/>
      <c r="N73" s="197">
        <f t="shared" si="3"/>
        <v>0</v>
      </c>
    </row>
    <row r="74" spans="1:15" x14ac:dyDescent="0.15">
      <c r="A74" s="185" t="s">
        <v>16</v>
      </c>
      <c r="B74" s="193"/>
      <c r="C74" s="185"/>
      <c r="D74" s="193"/>
      <c r="E74" s="193"/>
      <c r="F74" s="193"/>
      <c r="G74" s="193"/>
      <c r="H74" s="193"/>
      <c r="I74" s="193"/>
      <c r="J74" s="193"/>
      <c r="K74" s="193"/>
      <c r="L74" s="193">
        <f t="shared" si="2"/>
        <v>0</v>
      </c>
      <c r="M74" s="185"/>
      <c r="N74" s="197">
        <f t="shared" si="3"/>
        <v>0</v>
      </c>
    </row>
    <row r="75" spans="1:15" x14ac:dyDescent="0.15">
      <c r="A75" s="185" t="s">
        <v>17</v>
      </c>
      <c r="B75" s="196"/>
      <c r="C75" s="185"/>
      <c r="D75" s="193"/>
      <c r="E75" s="193"/>
      <c r="F75" s="193"/>
      <c r="G75" s="193"/>
      <c r="H75" s="193"/>
      <c r="I75" s="193"/>
      <c r="J75" s="193"/>
      <c r="K75" s="193"/>
      <c r="L75" s="193">
        <f t="shared" si="2"/>
        <v>0</v>
      </c>
      <c r="M75" s="185"/>
      <c r="N75" s="197">
        <f t="shared" si="3"/>
        <v>0</v>
      </c>
      <c r="O75" s="149"/>
    </row>
    <row r="76" spans="1:15" x14ac:dyDescent="0.15">
      <c r="A76" s="185" t="s">
        <v>18</v>
      </c>
      <c r="B76" s="193"/>
      <c r="C76" s="185"/>
      <c r="D76" s="193"/>
      <c r="E76" s="193"/>
      <c r="F76" s="193"/>
      <c r="G76" s="193"/>
      <c r="H76" s="193"/>
      <c r="I76" s="193"/>
      <c r="J76" s="193"/>
      <c r="K76" s="193"/>
      <c r="L76" s="193">
        <f t="shared" si="2"/>
        <v>0</v>
      </c>
      <c r="M76" s="185"/>
      <c r="N76" s="197">
        <f t="shared" si="3"/>
        <v>0</v>
      </c>
    </row>
    <row r="77" spans="1:15" x14ac:dyDescent="0.15">
      <c r="B77" s="72"/>
      <c r="L77" s="439">
        <f>SUM(L62:L76)</f>
        <v>119.5</v>
      </c>
      <c r="N77" s="4">
        <f>SUM(N62:N76)</f>
        <v>59.75</v>
      </c>
    </row>
    <row r="78" spans="1:15" x14ac:dyDescent="0.15">
      <c r="A78" s="102"/>
      <c r="B78" s="327" t="s">
        <v>418</v>
      </c>
      <c r="D78" s="108"/>
      <c r="E78" s="108"/>
      <c r="F78" s="71"/>
      <c r="G78" s="71"/>
    </row>
    <row r="79" spans="1:15" x14ac:dyDescent="0.15">
      <c r="A79" s="24"/>
      <c r="B79" s="12"/>
      <c r="D79" s="12"/>
      <c r="E79" s="108"/>
      <c r="F79" s="71"/>
      <c r="G79" s="71"/>
    </row>
    <row r="80" spans="1:15" x14ac:dyDescent="0.15">
      <c r="A80" s="102"/>
      <c r="B80" s="112"/>
      <c r="D80" s="12"/>
      <c r="E80" s="108"/>
      <c r="F80" s="71"/>
      <c r="G80" s="71"/>
    </row>
    <row r="81" spans="1:7" x14ac:dyDescent="0.15">
      <c r="A81" s="102"/>
      <c r="B81" s="112"/>
      <c r="D81" s="12"/>
      <c r="E81" s="108"/>
      <c r="F81" s="71"/>
      <c r="G81" s="71"/>
    </row>
    <row r="82" spans="1:7" x14ac:dyDescent="0.15">
      <c r="A82" s="102"/>
      <c r="B82" s="112"/>
      <c r="D82" s="12"/>
      <c r="E82" s="108"/>
      <c r="F82" s="71"/>
      <c r="G82" s="71"/>
    </row>
    <row r="83" spans="1:7" x14ac:dyDescent="0.15">
      <c r="D83" s="12"/>
      <c r="E83" s="108"/>
      <c r="F83" s="71"/>
      <c r="G83" s="71"/>
    </row>
    <row r="84" spans="1:7" x14ac:dyDescent="0.15">
      <c r="A84" s="110"/>
      <c r="B84" s="112"/>
      <c r="D84" s="12"/>
      <c r="E84" s="108"/>
      <c r="F84" s="71"/>
      <c r="G84" s="71"/>
    </row>
    <row r="85" spans="1:7" x14ac:dyDescent="0.15">
      <c r="A85" s="102"/>
      <c r="B85" s="12"/>
      <c r="D85" s="12"/>
      <c r="E85" s="108"/>
      <c r="F85" s="71"/>
      <c r="G85" s="71"/>
    </row>
    <row r="86" spans="1:7" x14ac:dyDescent="0.15">
      <c r="A86" s="102"/>
      <c r="B86" s="12"/>
      <c r="D86" s="12"/>
      <c r="E86" s="108"/>
      <c r="F86" s="71"/>
      <c r="G86" s="71"/>
    </row>
    <row r="87" spans="1:7" x14ac:dyDescent="0.15">
      <c r="A87" s="102"/>
      <c r="B87" s="108"/>
      <c r="C87" s="68"/>
      <c r="D87" s="108"/>
      <c r="E87" s="352"/>
      <c r="F87" s="71"/>
      <c r="G87" s="71"/>
    </row>
    <row r="88" spans="1:7" x14ac:dyDescent="0.15">
      <c r="A88" s="102"/>
      <c r="B88" s="108"/>
      <c r="C88" s="68"/>
      <c r="D88" s="108"/>
      <c r="E88" s="352"/>
      <c r="F88" s="71"/>
      <c r="G88" s="71"/>
    </row>
    <row r="89" spans="1:7" x14ac:dyDescent="0.15">
      <c r="A89" s="102"/>
      <c r="B89" s="108"/>
      <c r="C89" s="68"/>
      <c r="D89" s="108"/>
      <c r="E89" s="352"/>
      <c r="F89" s="71"/>
      <c r="G89" s="71"/>
    </row>
    <row r="90" spans="1:7" x14ac:dyDescent="0.15">
      <c r="A90" s="102"/>
      <c r="B90" s="108"/>
      <c r="C90" s="68"/>
      <c r="D90" s="108"/>
      <c r="E90" s="352"/>
      <c r="F90" s="71"/>
      <c r="G90" s="71"/>
    </row>
    <row r="91" spans="1:7" x14ac:dyDescent="0.15">
      <c r="A91" s="102"/>
      <c r="B91" s="108"/>
      <c r="C91" s="68"/>
      <c r="D91" s="108"/>
      <c r="E91" s="352"/>
      <c r="F91" s="71"/>
      <c r="G91" s="71"/>
    </row>
    <row r="92" spans="1:7" x14ac:dyDescent="0.15">
      <c r="A92" s="102"/>
      <c r="B92" s="108"/>
      <c r="C92" s="68"/>
      <c r="D92" s="108"/>
      <c r="E92" s="352"/>
      <c r="F92" s="71"/>
      <c r="G92" s="71"/>
    </row>
    <row r="93" spans="1:7" x14ac:dyDescent="0.15">
      <c r="A93" s="102"/>
      <c r="B93" s="108"/>
      <c r="C93" s="68"/>
      <c r="D93" s="108"/>
      <c r="E93" s="352"/>
      <c r="F93" s="71"/>
      <c r="G93" s="71"/>
    </row>
    <row r="94" spans="1:7" x14ac:dyDescent="0.15">
      <c r="A94" s="102"/>
      <c r="B94" s="108"/>
      <c r="C94" s="68"/>
      <c r="D94" s="108"/>
      <c r="E94" s="352"/>
      <c r="F94" s="71"/>
      <c r="G94" s="71"/>
    </row>
    <row r="95" spans="1:7" x14ac:dyDescent="0.15">
      <c r="A95" s="101"/>
      <c r="B95" s="69"/>
      <c r="C95" s="68"/>
      <c r="D95" s="69"/>
      <c r="E95" s="353"/>
    </row>
    <row r="96" spans="1:7" x14ac:dyDescent="0.15">
      <c r="C96" s="68"/>
      <c r="E96" s="354"/>
    </row>
    <row r="97" spans="1:5" x14ac:dyDescent="0.15">
      <c r="C97" s="68"/>
      <c r="E97" s="354"/>
    </row>
    <row r="98" spans="1:5" x14ac:dyDescent="0.15">
      <c r="C98" s="68"/>
      <c r="E98" s="354"/>
    </row>
    <row r="99" spans="1:5" x14ac:dyDescent="0.15">
      <c r="C99" s="68"/>
      <c r="E99" s="354"/>
    </row>
    <row r="100" spans="1:5" x14ac:dyDescent="0.15">
      <c r="C100" s="68"/>
      <c r="E100" s="354"/>
    </row>
    <row r="101" spans="1:5" x14ac:dyDescent="0.15">
      <c r="C101" s="68"/>
    </row>
    <row r="104" spans="1:5" x14ac:dyDescent="0.15">
      <c r="A104" t="s">
        <v>469</v>
      </c>
    </row>
    <row r="105" spans="1:5" x14ac:dyDescent="0.15">
      <c r="A105" t="s">
        <v>470</v>
      </c>
    </row>
    <row r="106" spans="1:5" x14ac:dyDescent="0.15">
      <c r="A106" t="s">
        <v>471</v>
      </c>
    </row>
    <row r="107" spans="1:5" x14ac:dyDescent="0.15">
      <c r="A107" t="s">
        <v>472</v>
      </c>
    </row>
    <row r="108" spans="1:5" x14ac:dyDescent="0.15">
      <c r="A108" t="s">
        <v>473</v>
      </c>
    </row>
    <row r="110" spans="1:5" x14ac:dyDescent="0.15">
      <c r="A110" t="s">
        <v>474</v>
      </c>
    </row>
    <row r="111" spans="1:5" x14ac:dyDescent="0.15">
      <c r="A111" t="s">
        <v>475</v>
      </c>
    </row>
    <row r="112" spans="1:5" x14ac:dyDescent="0.15">
      <c r="A112" t="s">
        <v>476</v>
      </c>
    </row>
  </sheetData>
  <sheetProtection password="CC39" sheet="1" objects="1" scenarios="1"/>
  <sortState ref="A6:F20">
    <sortCondition ref="A6:A20"/>
  </sortState>
  <customSheetViews>
    <customSheetView guid="{43928018-20FC-6C49-94FA-568504086177}" fitToPage="1">
      <selection activeCell="F27" sqref="F27"/>
      <pageMargins left="0.39370078740157483" right="0.39370078740157483" top="0.39370078740157483" bottom="0.39370078740157483" header="0.39370078740157483" footer="0.39370078740157483"/>
      <printOptions gridLines="1"/>
      <pageSetup paperSize="9" scale="47" orientation="portrait" horizontalDpi="360" verticalDpi="360" r:id="rId1"/>
      <headerFooter alignWithMargins="0"/>
    </customSheetView>
  </customSheetViews>
  <phoneticPr fontId="8" type="noConversion"/>
  <printOptions gridLines="1"/>
  <pageMargins left="0.39370078740157483" right="0.39370078740157483" top="0.39370078740157483" bottom="0.39370078740157483" header="0.39370078740157483" footer="0.39370078740157483"/>
  <pageSetup paperSize="9" scale="47" orientation="portrait" horizontalDpi="360" verticalDpi="36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66"/>
    <pageSetUpPr fitToPage="1"/>
  </sheetPr>
  <dimension ref="A1:K47"/>
  <sheetViews>
    <sheetView workbookViewId="0">
      <selection activeCell="L18" sqref="L18"/>
    </sheetView>
  </sheetViews>
  <sheetFormatPr baseColWidth="10" defaultColWidth="8.83203125" defaultRowHeight="13" x14ac:dyDescent="0.15"/>
  <cols>
    <col min="1" max="1" width="17.33203125" customWidth="1"/>
    <col min="2" max="2" width="11" customWidth="1"/>
    <col min="3" max="3" width="11" style="68" customWidth="1"/>
    <col min="4" max="4" width="11" customWidth="1"/>
    <col min="5" max="5" width="9.6640625" style="4" customWidth="1"/>
    <col min="6" max="6" width="11" style="4" customWidth="1"/>
    <col min="7" max="7" width="12" style="4" customWidth="1"/>
    <col min="8" max="8" width="11.5" customWidth="1"/>
  </cols>
  <sheetData>
    <row r="1" spans="1:10" x14ac:dyDescent="0.15">
      <c r="A1" s="41" t="s">
        <v>414</v>
      </c>
    </row>
    <row r="2" spans="1:10" x14ac:dyDescent="0.15">
      <c r="A2" s="34" t="s">
        <v>364</v>
      </c>
    </row>
    <row r="3" spans="1:10" x14ac:dyDescent="0.15">
      <c r="A3" s="34"/>
    </row>
    <row r="4" spans="1:10" s="118" customFormat="1" x14ac:dyDescent="0.15">
      <c r="A4"/>
      <c r="B4"/>
      <c r="C4"/>
      <c r="D4"/>
      <c r="E4"/>
      <c r="F4"/>
      <c r="G4"/>
      <c r="H4" s="15"/>
    </row>
    <row r="5" spans="1:10" x14ac:dyDescent="0.15">
      <c r="A5" s="120" t="s">
        <v>1</v>
      </c>
      <c r="B5" s="305" t="s">
        <v>76</v>
      </c>
      <c r="C5" s="305" t="s">
        <v>77</v>
      </c>
      <c r="D5" s="305" t="s">
        <v>78</v>
      </c>
      <c r="E5" s="305" t="s">
        <v>112</v>
      </c>
      <c r="F5" s="305" t="s">
        <v>27</v>
      </c>
      <c r="G5" s="305" t="s">
        <v>3</v>
      </c>
      <c r="H5" s="306" t="s">
        <v>22</v>
      </c>
    </row>
    <row r="6" spans="1:10" x14ac:dyDescent="0.15">
      <c r="A6" s="199" t="s">
        <v>4</v>
      </c>
      <c r="B6" s="438">
        <v>8.5</v>
      </c>
      <c r="C6" s="199">
        <v>17</v>
      </c>
      <c r="D6" s="199"/>
      <c r="E6" s="199">
        <f t="shared" ref="E6:E20" si="0">SUM(B6:D6)</f>
        <v>25.5</v>
      </c>
      <c r="F6" s="194">
        <f>Weightings!F6</f>
        <v>1.5460829493087558</v>
      </c>
      <c r="G6" s="199">
        <f t="shared" ref="G6:G20" si="1">E6*F6</f>
        <v>39.425115207373274</v>
      </c>
      <c r="H6" s="123">
        <v>0</v>
      </c>
    </row>
    <row r="7" spans="1:10" x14ac:dyDescent="0.15">
      <c r="A7" s="199" t="s">
        <v>5</v>
      </c>
      <c r="B7" s="199"/>
      <c r="C7" s="199"/>
      <c r="D7" s="199"/>
      <c r="E7" s="199">
        <f t="shared" si="0"/>
        <v>0</v>
      </c>
      <c r="F7" s="194">
        <f>Weightings!F7</f>
        <v>1.5215419501133787</v>
      </c>
      <c r="G7" s="199">
        <f t="shared" si="1"/>
        <v>0</v>
      </c>
      <c r="H7" s="123">
        <v>0</v>
      </c>
      <c r="J7" s="505" t="s">
        <v>537</v>
      </c>
    </row>
    <row r="8" spans="1:10" x14ac:dyDescent="0.15">
      <c r="A8" s="199" t="s">
        <v>6</v>
      </c>
      <c r="B8" s="199"/>
      <c r="C8" s="199"/>
      <c r="D8" s="199"/>
      <c r="E8" s="199">
        <f t="shared" si="0"/>
        <v>0</v>
      </c>
      <c r="F8" s="194">
        <f>Weightings!F8</f>
        <v>20.333333333333332</v>
      </c>
      <c r="G8" s="199">
        <f t="shared" si="1"/>
        <v>0</v>
      </c>
      <c r="H8" s="123">
        <v>0</v>
      </c>
    </row>
    <row r="9" spans="1:10" x14ac:dyDescent="0.15">
      <c r="A9" s="199" t="s">
        <v>7</v>
      </c>
      <c r="B9" s="438">
        <v>84.25</v>
      </c>
      <c r="C9" s="199">
        <v>20.75</v>
      </c>
      <c r="D9" s="199">
        <v>28.25</v>
      </c>
      <c r="E9" s="199">
        <f t="shared" si="0"/>
        <v>133.25</v>
      </c>
      <c r="F9" s="194">
        <f>Weightings!F9</f>
        <v>2.5513307984790874</v>
      </c>
      <c r="G9" s="199">
        <f t="shared" si="1"/>
        <v>339.96482889733841</v>
      </c>
      <c r="H9" s="123">
        <v>0</v>
      </c>
    </row>
    <row r="10" spans="1:10" x14ac:dyDescent="0.15">
      <c r="A10" s="199" t="s">
        <v>8</v>
      </c>
      <c r="B10" s="319">
        <v>63.75</v>
      </c>
      <c r="C10" s="319">
        <v>35.5</v>
      </c>
      <c r="D10" s="319">
        <v>24.5</v>
      </c>
      <c r="E10" s="199">
        <f t="shared" si="0"/>
        <v>123.75</v>
      </c>
      <c r="F10" s="194">
        <f>Weightings!F10</f>
        <v>1</v>
      </c>
      <c r="G10" s="199">
        <f t="shared" si="1"/>
        <v>123.75</v>
      </c>
      <c r="H10" s="123">
        <v>0</v>
      </c>
    </row>
    <row r="11" spans="1:10" x14ac:dyDescent="0.15">
      <c r="A11" s="199" t="s">
        <v>9</v>
      </c>
      <c r="B11" s="199"/>
      <c r="C11" s="199"/>
      <c r="D11" s="199"/>
      <c r="E11" s="199">
        <f t="shared" si="0"/>
        <v>0</v>
      </c>
      <c r="F11" s="194">
        <f>Weightings!F11</f>
        <v>2.0968749999999998</v>
      </c>
      <c r="G11" s="199">
        <f t="shared" si="1"/>
        <v>0</v>
      </c>
      <c r="H11" s="123">
        <v>0</v>
      </c>
    </row>
    <row r="12" spans="1:10" x14ac:dyDescent="0.15">
      <c r="A12" s="199" t="s">
        <v>10</v>
      </c>
      <c r="B12" s="438">
        <v>201.75</v>
      </c>
      <c r="C12" s="438">
        <v>45.75</v>
      </c>
      <c r="D12" s="199"/>
      <c r="E12" s="199">
        <f t="shared" si="0"/>
        <v>247.5</v>
      </c>
      <c r="F12" s="194">
        <f>Weightings!F12</f>
        <v>1.9337175792507204</v>
      </c>
      <c r="G12" s="199">
        <f t="shared" si="1"/>
        <v>478.59510086455327</v>
      </c>
      <c r="H12" s="123">
        <v>0</v>
      </c>
    </row>
    <row r="13" spans="1:10" x14ac:dyDescent="0.15">
      <c r="A13" s="199" t="s">
        <v>11</v>
      </c>
      <c r="B13" s="199"/>
      <c r="C13" s="199"/>
      <c r="D13" s="199"/>
      <c r="E13" s="199">
        <f t="shared" si="0"/>
        <v>0</v>
      </c>
      <c r="F13" s="194">
        <f>Weightings!F13</f>
        <v>10.323076923076924</v>
      </c>
      <c r="G13" s="199">
        <f t="shared" si="1"/>
        <v>0</v>
      </c>
      <c r="H13" s="123">
        <v>0</v>
      </c>
    </row>
    <row r="14" spans="1:10" x14ac:dyDescent="0.15">
      <c r="A14" s="199" t="s">
        <v>12</v>
      </c>
      <c r="B14" s="319">
        <v>0</v>
      </c>
      <c r="C14" s="199"/>
      <c r="D14" s="199"/>
      <c r="E14" s="199">
        <f t="shared" si="0"/>
        <v>0</v>
      </c>
      <c r="F14" s="194">
        <f>Weightings!F14</f>
        <v>14.586956521739131</v>
      </c>
      <c r="G14" s="199">
        <f t="shared" si="1"/>
        <v>0</v>
      </c>
      <c r="H14" s="123">
        <v>0</v>
      </c>
    </row>
    <row r="15" spans="1:10" x14ac:dyDescent="0.15">
      <c r="A15" s="199" t="s">
        <v>13</v>
      </c>
      <c r="B15" s="319">
        <v>160.75</v>
      </c>
      <c r="C15" s="199">
        <v>34.75</v>
      </c>
      <c r="D15" s="199"/>
      <c r="E15" s="199">
        <f t="shared" si="0"/>
        <v>195.5</v>
      </c>
      <c r="F15" s="194">
        <f>Weightings!F15</f>
        <v>3.0921658986175116</v>
      </c>
      <c r="G15" s="199">
        <f t="shared" si="1"/>
        <v>604.5184331797235</v>
      </c>
      <c r="H15" s="123">
        <v>0</v>
      </c>
    </row>
    <row r="16" spans="1:10" x14ac:dyDescent="0.15">
      <c r="A16" s="199" t="s">
        <v>14</v>
      </c>
      <c r="B16" s="199">
        <v>5</v>
      </c>
      <c r="C16" s="199"/>
      <c r="D16" s="199"/>
      <c r="E16" s="199">
        <f t="shared" si="0"/>
        <v>5</v>
      </c>
      <c r="F16" s="194">
        <f>Weightings!F16</f>
        <v>1.0120663650075414</v>
      </c>
      <c r="G16" s="199">
        <f t="shared" si="1"/>
        <v>5.0603318250377072</v>
      </c>
      <c r="H16" s="123">
        <v>0</v>
      </c>
    </row>
    <row r="17" spans="1:11" x14ac:dyDescent="0.15">
      <c r="A17" s="199" t="s">
        <v>15</v>
      </c>
      <c r="B17" s="316">
        <v>42.75</v>
      </c>
      <c r="C17" s="423">
        <v>25</v>
      </c>
      <c r="D17" s="199"/>
      <c r="E17" s="199">
        <f t="shared" si="0"/>
        <v>67.75</v>
      </c>
      <c r="F17" s="194">
        <f>Weightings!F17</f>
        <v>2.6007751937984498</v>
      </c>
      <c r="G17" s="199">
        <f t="shared" si="1"/>
        <v>176.20251937984497</v>
      </c>
      <c r="H17" s="123">
        <v>0</v>
      </c>
    </row>
    <row r="18" spans="1:11" x14ac:dyDescent="0.15">
      <c r="A18" s="199" t="s">
        <v>16</v>
      </c>
      <c r="B18" s="199"/>
      <c r="C18" s="199"/>
      <c r="D18" s="199"/>
      <c r="E18" s="199">
        <f t="shared" si="0"/>
        <v>0</v>
      </c>
      <c r="F18" s="194">
        <f>Weightings!F18</f>
        <v>3.5691489361702127</v>
      </c>
      <c r="G18" s="199">
        <f t="shared" si="1"/>
        <v>0</v>
      </c>
      <c r="H18" s="123">
        <v>0</v>
      </c>
    </row>
    <row r="19" spans="1:11" x14ac:dyDescent="0.15">
      <c r="A19" s="199" t="s">
        <v>17</v>
      </c>
      <c r="B19" s="199"/>
      <c r="C19" s="199"/>
      <c r="D19" s="199"/>
      <c r="E19" s="199">
        <f t="shared" si="0"/>
        <v>0</v>
      </c>
      <c r="F19" s="194">
        <f>Weightings!F19</f>
        <v>5.8347826086956518</v>
      </c>
      <c r="G19" s="199">
        <f t="shared" si="1"/>
        <v>0</v>
      </c>
      <c r="H19" s="123">
        <v>0</v>
      </c>
    </row>
    <row r="20" spans="1:11" x14ac:dyDescent="0.15">
      <c r="A20" s="199" t="s">
        <v>18</v>
      </c>
      <c r="B20" s="199"/>
      <c r="C20" s="199"/>
      <c r="D20" s="199"/>
      <c r="E20" s="199">
        <f t="shared" si="0"/>
        <v>0</v>
      </c>
      <c r="F20" s="194">
        <f>Weightings!F20</f>
        <v>3.1502347417840375</v>
      </c>
      <c r="G20" s="199">
        <f t="shared" si="1"/>
        <v>0</v>
      </c>
      <c r="H20" s="123">
        <v>0</v>
      </c>
    </row>
    <row r="21" spans="1:11" x14ac:dyDescent="0.15">
      <c r="A21" s="111"/>
      <c r="B21" s="109"/>
      <c r="C21" s="121"/>
      <c r="D21" s="109"/>
      <c r="E21" s="109">
        <f>SUM(E6:E20)</f>
        <v>798.25</v>
      </c>
      <c r="F21" s="25"/>
      <c r="G21" s="25"/>
      <c r="H21" s="7">
        <f>SUM(H6:H20)</f>
        <v>0</v>
      </c>
    </row>
    <row r="22" spans="1:11" x14ac:dyDescent="0.15">
      <c r="A22" s="1"/>
      <c r="B22" s="3"/>
      <c r="C22" s="71"/>
      <c r="D22" s="3"/>
      <c r="H22" s="15"/>
    </row>
    <row r="23" spans="1:11" ht="19" x14ac:dyDescent="0.25">
      <c r="A23" s="177"/>
      <c r="B23" s="177"/>
      <c r="C23" s="177"/>
      <c r="D23" s="177"/>
      <c r="H23" s="15"/>
    </row>
    <row r="24" spans="1:11" ht="14" x14ac:dyDescent="0.15">
      <c r="A24" s="543" t="s">
        <v>510</v>
      </c>
      <c r="B24" s="543"/>
      <c r="C24" s="543"/>
      <c r="D24" s="178"/>
    </row>
    <row r="25" spans="1:11" ht="15" thickBot="1" x14ac:dyDescent="0.2">
      <c r="A25" s="543"/>
      <c r="B25" s="543"/>
      <c r="C25" s="543"/>
      <c r="D25" s="178"/>
    </row>
    <row r="26" spans="1:11" ht="15" thickBot="1" x14ac:dyDescent="0.2">
      <c r="A26" s="430" t="s">
        <v>501</v>
      </c>
      <c r="B26" s="431" t="s">
        <v>500</v>
      </c>
      <c r="C26" s="428" t="s">
        <v>10</v>
      </c>
      <c r="D26" s="432">
        <v>201.75</v>
      </c>
      <c r="E26" s="319"/>
      <c r="F26" s="319"/>
      <c r="G26" s="319"/>
      <c r="H26" s="433"/>
      <c r="I26" s="433"/>
      <c r="J26" s="434"/>
      <c r="K26" s="434"/>
    </row>
    <row r="27" spans="1:11" ht="15" thickBot="1" x14ac:dyDescent="0.2">
      <c r="A27" s="427" t="s">
        <v>400</v>
      </c>
      <c r="B27" s="426" t="s">
        <v>399</v>
      </c>
      <c r="C27" s="425" t="s">
        <v>13</v>
      </c>
      <c r="D27" s="427">
        <v>160.75</v>
      </c>
      <c r="E27" s="319"/>
      <c r="F27" s="319"/>
      <c r="G27" s="319"/>
      <c r="H27" s="429"/>
      <c r="I27" s="429"/>
      <c r="J27" s="435"/>
      <c r="K27" s="435"/>
    </row>
    <row r="28" spans="1:11" ht="15" thickBot="1" x14ac:dyDescent="0.2">
      <c r="A28" s="430" t="s">
        <v>221</v>
      </c>
      <c r="B28" s="431" t="s">
        <v>397</v>
      </c>
      <c r="C28" s="428" t="s">
        <v>7</v>
      </c>
      <c r="D28" s="432">
        <v>84.25</v>
      </c>
      <c r="E28" s="319"/>
      <c r="F28" s="319"/>
      <c r="G28" s="319"/>
      <c r="H28" s="429"/>
      <c r="I28" s="429"/>
      <c r="J28" s="435"/>
      <c r="K28" s="435"/>
    </row>
    <row r="29" spans="1:11" ht="15" thickBot="1" x14ac:dyDescent="0.2">
      <c r="A29" s="427" t="s">
        <v>342</v>
      </c>
      <c r="B29" s="426" t="s">
        <v>401</v>
      </c>
      <c r="C29" s="425" t="s">
        <v>8</v>
      </c>
      <c r="D29" s="427">
        <v>63.75</v>
      </c>
      <c r="E29" s="319"/>
      <c r="F29" s="319"/>
      <c r="G29" s="319"/>
      <c r="H29" s="429"/>
      <c r="I29" s="429"/>
      <c r="J29" s="435"/>
      <c r="K29" s="435"/>
    </row>
    <row r="30" spans="1:11" ht="15" thickBot="1" x14ac:dyDescent="0.2">
      <c r="A30" s="427" t="s">
        <v>407</v>
      </c>
      <c r="B30" s="426" t="s">
        <v>406</v>
      </c>
      <c r="C30" s="425" t="s">
        <v>10</v>
      </c>
      <c r="D30" s="427">
        <v>45.75</v>
      </c>
      <c r="E30" s="319"/>
      <c r="F30" s="319"/>
      <c r="G30" s="319"/>
      <c r="H30" s="429"/>
      <c r="I30" s="429"/>
      <c r="J30" s="435"/>
      <c r="K30" s="435"/>
    </row>
    <row r="31" spans="1:11" ht="29" thickBot="1" x14ac:dyDescent="0.2">
      <c r="A31" s="427" t="s">
        <v>509</v>
      </c>
      <c r="B31" s="426" t="s">
        <v>508</v>
      </c>
      <c r="C31" s="425" t="s">
        <v>15</v>
      </c>
      <c r="D31" s="427">
        <v>42.75</v>
      </c>
      <c r="E31" s="319"/>
      <c r="F31" s="319"/>
      <c r="G31" s="319"/>
      <c r="H31" s="429"/>
      <c r="I31" s="429"/>
      <c r="J31" s="435"/>
      <c r="K31" s="435"/>
    </row>
    <row r="32" spans="1:11" ht="15" thickBot="1" x14ac:dyDescent="0.2">
      <c r="A32" s="427" t="s">
        <v>503</v>
      </c>
      <c r="B32" s="426" t="s">
        <v>502</v>
      </c>
      <c r="C32" s="425" t="s">
        <v>8</v>
      </c>
      <c r="D32" s="427">
        <v>35.5</v>
      </c>
      <c r="E32" s="319"/>
      <c r="F32" s="319"/>
      <c r="G32" s="319"/>
      <c r="H32" s="429"/>
      <c r="I32" s="429"/>
      <c r="J32" s="435"/>
      <c r="K32" s="435"/>
    </row>
    <row r="33" spans="1:11" ht="15" thickBot="1" x14ac:dyDescent="0.2">
      <c r="A33" s="427" t="s">
        <v>405</v>
      </c>
      <c r="B33" s="426" t="s">
        <v>404</v>
      </c>
      <c r="C33" s="425" t="s">
        <v>13</v>
      </c>
      <c r="D33" s="427">
        <v>34.75</v>
      </c>
      <c r="E33" s="319"/>
      <c r="F33" s="319"/>
      <c r="G33" s="319"/>
      <c r="H33" s="429"/>
      <c r="I33" s="429"/>
      <c r="J33" s="435"/>
      <c r="K33" s="435"/>
    </row>
    <row r="34" spans="1:11" ht="15" thickBot="1" x14ac:dyDescent="0.2">
      <c r="A34" s="427" t="s">
        <v>505</v>
      </c>
      <c r="B34" s="426" t="s">
        <v>504</v>
      </c>
      <c r="C34" s="425" t="s">
        <v>7</v>
      </c>
      <c r="D34" s="427">
        <v>28.25</v>
      </c>
      <c r="E34" s="319"/>
      <c r="F34" s="319"/>
      <c r="G34" s="319"/>
      <c r="H34" s="429"/>
      <c r="I34" s="429"/>
      <c r="J34" s="435"/>
      <c r="K34" s="435"/>
    </row>
    <row r="35" spans="1:11" ht="29" thickBot="1" x14ac:dyDescent="0.2">
      <c r="A35" s="427" t="s">
        <v>233</v>
      </c>
      <c r="B35" s="426" t="s">
        <v>408</v>
      </c>
      <c r="C35" s="425" t="s">
        <v>15</v>
      </c>
      <c r="D35" s="427">
        <v>25</v>
      </c>
      <c r="E35" s="319"/>
      <c r="F35" s="319"/>
      <c r="G35" s="319"/>
      <c r="H35" s="429"/>
      <c r="I35" s="429"/>
      <c r="J35" s="435"/>
      <c r="K35" s="435"/>
    </row>
    <row r="36" spans="1:11" ht="15" thickBot="1" x14ac:dyDescent="0.2">
      <c r="A36" s="427" t="s">
        <v>206</v>
      </c>
      <c r="B36" s="426" t="s">
        <v>409</v>
      </c>
      <c r="C36" s="425" t="s">
        <v>8</v>
      </c>
      <c r="D36" s="427">
        <v>24.5</v>
      </c>
      <c r="E36" s="319"/>
      <c r="F36" s="319"/>
      <c r="G36" s="319"/>
      <c r="H36" s="429"/>
      <c r="I36" s="429"/>
      <c r="J36" s="435"/>
      <c r="K36" s="435"/>
    </row>
    <row r="37" spans="1:11" s="156" customFormat="1" ht="15" thickBot="1" x14ac:dyDescent="0.2">
      <c r="A37" s="427" t="s">
        <v>181</v>
      </c>
      <c r="B37" s="426" t="s">
        <v>398</v>
      </c>
      <c r="C37" s="425" t="s">
        <v>7</v>
      </c>
      <c r="D37" s="427">
        <v>20.75</v>
      </c>
      <c r="E37" s="319"/>
      <c r="F37" s="319"/>
      <c r="G37" s="319"/>
      <c r="H37" s="429"/>
      <c r="I37" s="429"/>
      <c r="J37" s="435"/>
      <c r="K37" s="435"/>
    </row>
    <row r="38" spans="1:11" ht="15" thickBot="1" x14ac:dyDescent="0.2">
      <c r="A38" s="427" t="s">
        <v>403</v>
      </c>
      <c r="B38" s="426" t="s">
        <v>402</v>
      </c>
      <c r="C38" s="425" t="s">
        <v>4</v>
      </c>
      <c r="D38" s="427">
        <v>17</v>
      </c>
      <c r="E38" s="319"/>
      <c r="F38" s="319"/>
      <c r="G38" s="319"/>
      <c r="H38" s="429"/>
      <c r="I38" s="429"/>
      <c r="J38" s="435"/>
      <c r="K38" s="435"/>
    </row>
    <row r="39" spans="1:11" ht="15" thickBot="1" x14ac:dyDescent="0.2">
      <c r="A39" s="427" t="s">
        <v>378</v>
      </c>
      <c r="B39" s="426" t="s">
        <v>499</v>
      </c>
      <c r="C39" s="425" t="s">
        <v>4</v>
      </c>
      <c r="D39" s="427">
        <v>8.5</v>
      </c>
      <c r="H39" s="429"/>
      <c r="I39" s="429"/>
      <c r="J39" s="435"/>
      <c r="K39" s="435"/>
    </row>
    <row r="40" spans="1:11" ht="15" thickBot="1" x14ac:dyDescent="0.2">
      <c r="A40" s="427" t="s">
        <v>507</v>
      </c>
      <c r="B40" s="428" t="s">
        <v>506</v>
      </c>
      <c r="C40" s="425" t="s">
        <v>14</v>
      </c>
      <c r="D40" s="427">
        <v>5</v>
      </c>
      <c r="H40" s="429"/>
      <c r="I40" s="429"/>
      <c r="J40" s="435"/>
      <c r="K40" s="435"/>
    </row>
    <row r="41" spans="1:11" ht="14" x14ac:dyDescent="0.15">
      <c r="A41" s="179"/>
      <c r="B41" s="429"/>
      <c r="C41" s="179"/>
      <c r="D41" s="180">
        <f>SUM(D26:D40)</f>
        <v>798.25</v>
      </c>
      <c r="H41" s="429"/>
      <c r="I41" s="429"/>
      <c r="J41" s="435"/>
      <c r="K41" s="435"/>
    </row>
    <row r="42" spans="1:11" ht="14" x14ac:dyDescent="0.15">
      <c r="A42" s="179"/>
      <c r="B42" s="179"/>
      <c r="C42" s="179"/>
      <c r="D42" s="180"/>
    </row>
    <row r="43" spans="1:11" ht="14" x14ac:dyDescent="0.15">
      <c r="A43" s="179"/>
      <c r="B43" s="179"/>
      <c r="C43" s="179"/>
      <c r="D43" s="180"/>
    </row>
    <row r="44" spans="1:11" ht="14" x14ac:dyDescent="0.15">
      <c r="A44" s="179"/>
      <c r="B44" s="179"/>
      <c r="C44" s="179"/>
      <c r="D44" s="180"/>
    </row>
    <row r="45" spans="1:11" ht="14" x14ac:dyDescent="0.15">
      <c r="A45" s="181"/>
      <c r="B45" s="181"/>
      <c r="C45" s="181"/>
      <c r="D45" s="182"/>
    </row>
    <row r="46" spans="1:11" ht="14" x14ac:dyDescent="0.15">
      <c r="A46" s="179"/>
      <c r="B46" s="179"/>
      <c r="C46" s="179"/>
      <c r="D46" s="180"/>
    </row>
    <row r="47" spans="1:11" ht="14" x14ac:dyDescent="0.15">
      <c r="A47" s="179"/>
      <c r="B47" s="179"/>
      <c r="C47" s="179"/>
      <c r="D47" s="180"/>
    </row>
  </sheetData>
  <sheetProtection password="CC39" sheet="1" objects="1" scenarios="1"/>
  <sortState ref="A6:H20">
    <sortCondition ref="A6:A20"/>
  </sortState>
  <customSheetViews>
    <customSheetView guid="{43928018-20FC-6C49-94FA-568504086177}" fitToPage="1">
      <selection activeCell="L18" sqref="L18"/>
      <pageMargins left="0.39370078740157483" right="0.39370078740157483" top="0.39370078740157483" bottom="0.39370078740157483" header="0.51181102362204722" footer="0.51181102362204722"/>
      <printOptions gridLines="1"/>
      <pageSetup paperSize="9" scale="94" orientation="portrait" r:id="rId1"/>
      <headerFooter alignWithMargins="0"/>
    </customSheetView>
  </customSheetViews>
  <mergeCells count="2">
    <mergeCell ref="A24:B25"/>
    <mergeCell ref="C24:C25"/>
  </mergeCells>
  <phoneticPr fontId="8" type="noConversion"/>
  <printOptions gridLines="1"/>
  <pageMargins left="0.39370078740157483" right="0.39370078740157483" top="0.39370078740157483" bottom="0.39370078740157483" header="0.51181102362204722" footer="0.51181102362204722"/>
  <pageSetup paperSize="9" scale="94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FFCC66"/>
    <pageSetUpPr fitToPage="1"/>
  </sheetPr>
  <dimension ref="B1:AQ249"/>
  <sheetViews>
    <sheetView tabSelected="1" view="pageLayout" workbookViewId="0">
      <selection activeCell="N45" sqref="N45:Q126"/>
    </sheetView>
  </sheetViews>
  <sheetFormatPr baseColWidth="10" defaultColWidth="9.1640625" defaultRowHeight="13" x14ac:dyDescent="0.15"/>
  <cols>
    <col min="1" max="1" width="2.1640625" style="15" customWidth="1"/>
    <col min="2" max="2" width="14.6640625" style="15" customWidth="1"/>
    <col min="3" max="3" width="21.1640625" style="128" bestFit="1" customWidth="1"/>
    <col min="4" max="4" width="18.5" style="128" bestFit="1" customWidth="1"/>
    <col min="5" max="5" width="7.33203125" style="128" bestFit="1" customWidth="1"/>
    <col min="6" max="6" width="16.83203125" style="7" customWidth="1"/>
    <col min="7" max="7" width="9.5" style="7" bestFit="1" customWidth="1"/>
    <col min="8" max="8" width="15.33203125" style="7" bestFit="1" customWidth="1"/>
    <col min="9" max="9" width="31.5" style="15" customWidth="1"/>
    <col min="10" max="12" width="13.5" style="15" customWidth="1"/>
    <col min="13" max="13" width="14.1640625" style="15" customWidth="1"/>
    <col min="14" max="28" width="3.6640625" style="15" customWidth="1"/>
    <col min="29" max="39" width="4" style="15" customWidth="1"/>
    <col min="40" max="40" width="6.33203125" style="15" customWidth="1"/>
    <col min="41" max="47" width="3.5" style="15" customWidth="1"/>
    <col min="48" max="48" width="5.33203125" style="15" bestFit="1" customWidth="1"/>
    <col min="49" max="16384" width="9.1640625" style="15"/>
  </cols>
  <sheetData>
    <row r="1" spans="2:8" x14ac:dyDescent="0.15">
      <c r="B1" s="41" t="s">
        <v>488</v>
      </c>
    </row>
    <row r="2" spans="2:8" x14ac:dyDescent="0.15">
      <c r="B2" s="41" t="s">
        <v>486</v>
      </c>
      <c r="C2" s="163"/>
      <c r="D2" s="163"/>
      <c r="E2" s="163"/>
      <c r="F2" s="146"/>
      <c r="G2" s="146"/>
      <c r="H2" s="146"/>
    </row>
    <row r="3" spans="2:8" x14ac:dyDescent="0.15">
      <c r="B3" s="13"/>
      <c r="C3" s="163"/>
      <c r="D3" s="163"/>
      <c r="E3" s="163"/>
      <c r="F3" s="146"/>
      <c r="G3" s="146"/>
      <c r="H3" s="146"/>
    </row>
    <row r="4" spans="2:8" s="104" customFormat="1" x14ac:dyDescent="0.15">
      <c r="B4" s="173" t="s">
        <v>1</v>
      </c>
      <c r="C4" s="298" t="s">
        <v>142</v>
      </c>
      <c r="D4" s="298" t="s">
        <v>139</v>
      </c>
      <c r="E4" s="298" t="s">
        <v>3</v>
      </c>
      <c r="F4" s="299" t="s">
        <v>141</v>
      </c>
      <c r="G4" s="299" t="s">
        <v>143</v>
      </c>
      <c r="H4" s="299" t="s">
        <v>140</v>
      </c>
    </row>
    <row r="5" spans="2:8" ht="15" x14ac:dyDescent="0.2">
      <c r="B5" s="185" t="s">
        <v>4</v>
      </c>
      <c r="C5" s="300">
        <v>11</v>
      </c>
      <c r="D5" s="301">
        <v>17</v>
      </c>
      <c r="E5" s="302">
        <f t="shared" ref="E5:E19" si="0">SUM(C5:D5)</f>
        <v>28</v>
      </c>
      <c r="F5" s="188">
        <f>Weightings!F6</f>
        <v>1.5460829493087558</v>
      </c>
      <c r="G5" s="188">
        <f t="shared" ref="G5:G19" si="1">E5*F5</f>
        <v>43.29032258064516</v>
      </c>
      <c r="H5" s="270">
        <v>3</v>
      </c>
    </row>
    <row r="6" spans="2:8" ht="15" x14ac:dyDescent="0.2">
      <c r="B6" s="185" t="s">
        <v>5</v>
      </c>
      <c r="C6" s="300">
        <v>10</v>
      </c>
      <c r="D6" s="301">
        <v>6</v>
      </c>
      <c r="E6" s="302">
        <f t="shared" si="0"/>
        <v>16</v>
      </c>
      <c r="F6" s="188">
        <f>Weightings!F7</f>
        <v>1.5215419501133787</v>
      </c>
      <c r="G6" s="188">
        <f t="shared" si="1"/>
        <v>24.344671201814059</v>
      </c>
      <c r="H6" s="270">
        <v>2</v>
      </c>
    </row>
    <row r="7" spans="2:8" ht="15" x14ac:dyDescent="0.2">
      <c r="B7" s="185" t="s">
        <v>6</v>
      </c>
      <c r="C7" s="300">
        <v>8</v>
      </c>
      <c r="D7" s="301">
        <v>9</v>
      </c>
      <c r="E7" s="302">
        <f t="shared" si="0"/>
        <v>17</v>
      </c>
      <c r="F7" s="188">
        <f>Weightings!F8</f>
        <v>20.333333333333332</v>
      </c>
      <c r="G7" s="188">
        <f t="shared" si="1"/>
        <v>345.66666666666663</v>
      </c>
      <c r="H7" s="270">
        <v>15</v>
      </c>
    </row>
    <row r="8" spans="2:8" ht="15" x14ac:dyDescent="0.2">
      <c r="B8" s="185" t="s">
        <v>7</v>
      </c>
      <c r="C8" s="300">
        <v>7</v>
      </c>
      <c r="D8" s="301">
        <v>12</v>
      </c>
      <c r="E8" s="302">
        <f t="shared" si="0"/>
        <v>19</v>
      </c>
      <c r="F8" s="188">
        <f>Weightings!F9</f>
        <v>2.5513307984790874</v>
      </c>
      <c r="G8" s="188">
        <f t="shared" si="1"/>
        <v>48.475285171102662</v>
      </c>
      <c r="H8" s="270">
        <v>4</v>
      </c>
    </row>
    <row r="9" spans="2:8" ht="15" x14ac:dyDescent="0.2">
      <c r="B9" s="185" t="s">
        <v>8</v>
      </c>
      <c r="C9" s="300">
        <v>18</v>
      </c>
      <c r="D9" s="301">
        <v>41</v>
      </c>
      <c r="E9" s="302">
        <f t="shared" si="0"/>
        <v>59</v>
      </c>
      <c r="F9" s="188">
        <f>Weightings!F10</f>
        <v>1</v>
      </c>
      <c r="G9" s="188">
        <f t="shared" si="1"/>
        <v>59</v>
      </c>
      <c r="H9" s="270">
        <v>5</v>
      </c>
    </row>
    <row r="10" spans="2:8" ht="15" x14ac:dyDescent="0.2">
      <c r="B10" s="185" t="s">
        <v>9</v>
      </c>
      <c r="C10" s="300">
        <v>10</v>
      </c>
      <c r="D10" s="301">
        <v>57</v>
      </c>
      <c r="E10" s="302">
        <f t="shared" si="0"/>
        <v>67</v>
      </c>
      <c r="F10" s="188">
        <f>Weightings!F11</f>
        <v>2.0968749999999998</v>
      </c>
      <c r="G10" s="188">
        <f t="shared" si="1"/>
        <v>140.49062499999999</v>
      </c>
      <c r="H10" s="270">
        <v>13</v>
      </c>
    </row>
    <row r="11" spans="2:8" ht="15" x14ac:dyDescent="0.2">
      <c r="B11" s="185" t="s">
        <v>10</v>
      </c>
      <c r="C11" s="300">
        <v>17</v>
      </c>
      <c r="D11" s="301">
        <v>47</v>
      </c>
      <c r="E11" s="302">
        <f t="shared" si="0"/>
        <v>64</v>
      </c>
      <c r="F11" s="188">
        <f>Weightings!F12</f>
        <v>1.9337175792507204</v>
      </c>
      <c r="G11" s="188">
        <f t="shared" si="1"/>
        <v>123.75792507204611</v>
      </c>
      <c r="H11" s="270">
        <v>11</v>
      </c>
    </row>
    <row r="12" spans="2:8" ht="15" x14ac:dyDescent="0.2">
      <c r="B12" s="185" t="s">
        <v>11</v>
      </c>
      <c r="C12" s="300">
        <v>1</v>
      </c>
      <c r="D12" s="301">
        <v>10</v>
      </c>
      <c r="E12" s="302">
        <f t="shared" si="0"/>
        <v>11</v>
      </c>
      <c r="F12" s="188">
        <f>Weightings!F13</f>
        <v>10.323076923076924</v>
      </c>
      <c r="G12" s="188">
        <f t="shared" si="1"/>
        <v>113.55384615384617</v>
      </c>
      <c r="H12" s="270">
        <v>10</v>
      </c>
    </row>
    <row r="13" spans="2:8" ht="15" x14ac:dyDescent="0.2">
      <c r="B13" s="185" t="s">
        <v>12</v>
      </c>
      <c r="C13" s="300">
        <v>5</v>
      </c>
      <c r="D13" s="301">
        <v>0</v>
      </c>
      <c r="E13" s="302">
        <f t="shared" si="0"/>
        <v>5</v>
      </c>
      <c r="F13" s="188">
        <f>Weightings!F14</f>
        <v>14.586956521739131</v>
      </c>
      <c r="G13" s="188">
        <f t="shared" si="1"/>
        <v>72.934782608695656</v>
      </c>
      <c r="H13" s="270">
        <v>7</v>
      </c>
    </row>
    <row r="14" spans="2:8" ht="15" x14ac:dyDescent="0.2">
      <c r="B14" s="185" t="s">
        <v>13</v>
      </c>
      <c r="C14" s="300">
        <v>16</v>
      </c>
      <c r="D14" s="301">
        <v>20</v>
      </c>
      <c r="E14" s="302">
        <f t="shared" si="0"/>
        <v>36</v>
      </c>
      <c r="F14" s="188">
        <f>Weightings!F15</f>
        <v>3.0921658986175116</v>
      </c>
      <c r="G14" s="188">
        <f t="shared" si="1"/>
        <v>111.31797235023042</v>
      </c>
      <c r="H14" s="270">
        <v>9</v>
      </c>
    </row>
    <row r="15" spans="2:8" ht="15" x14ac:dyDescent="0.2">
      <c r="B15" s="185" t="s">
        <v>14</v>
      </c>
      <c r="C15" s="300">
        <v>16</v>
      </c>
      <c r="D15" s="301">
        <v>47</v>
      </c>
      <c r="E15" s="302">
        <f t="shared" si="0"/>
        <v>63</v>
      </c>
      <c r="F15" s="188">
        <f>Weightings!F16</f>
        <v>1.0120663650075414</v>
      </c>
      <c r="G15" s="188">
        <f t="shared" si="1"/>
        <v>63.76018099547511</v>
      </c>
      <c r="H15" s="270">
        <v>6</v>
      </c>
    </row>
    <row r="16" spans="2:8" ht="15" x14ac:dyDescent="0.2">
      <c r="B16" s="185" t="s">
        <v>15</v>
      </c>
      <c r="C16" s="300">
        <v>6</v>
      </c>
      <c r="D16" s="301">
        <v>48</v>
      </c>
      <c r="E16" s="302">
        <f t="shared" si="0"/>
        <v>54</v>
      </c>
      <c r="F16" s="188">
        <f>Weightings!F17</f>
        <v>2.6007751937984498</v>
      </c>
      <c r="G16" s="188">
        <f t="shared" si="1"/>
        <v>140.44186046511629</v>
      </c>
      <c r="H16" s="270">
        <v>12</v>
      </c>
    </row>
    <row r="17" spans="2:43" ht="15" x14ac:dyDescent="0.2">
      <c r="B17" s="185" t="s">
        <v>16</v>
      </c>
      <c r="C17" s="300">
        <v>8</v>
      </c>
      <c r="D17" s="301">
        <v>20</v>
      </c>
      <c r="E17" s="302">
        <f t="shared" si="0"/>
        <v>28</v>
      </c>
      <c r="F17" s="188">
        <f>Weightings!F18</f>
        <v>3.5691489361702127</v>
      </c>
      <c r="G17" s="188">
        <f t="shared" si="1"/>
        <v>99.936170212765958</v>
      </c>
      <c r="H17" s="270">
        <v>8</v>
      </c>
    </row>
    <row r="18" spans="2:43" ht="15" x14ac:dyDescent="0.2">
      <c r="B18" s="185" t="s">
        <v>17</v>
      </c>
      <c r="C18" s="300">
        <v>3</v>
      </c>
      <c r="D18" s="301">
        <v>0</v>
      </c>
      <c r="E18" s="302">
        <f t="shared" si="0"/>
        <v>3</v>
      </c>
      <c r="F18" s="188">
        <f>Weightings!F19</f>
        <v>5.8347826086956518</v>
      </c>
      <c r="G18" s="188">
        <f t="shared" si="1"/>
        <v>17.504347826086956</v>
      </c>
      <c r="H18" s="270">
        <v>1</v>
      </c>
    </row>
    <row r="19" spans="2:43" ht="15" x14ac:dyDescent="0.2">
      <c r="B19" s="185" t="s">
        <v>18</v>
      </c>
      <c r="C19" s="300">
        <v>2</v>
      </c>
      <c r="D19" s="301">
        <v>58</v>
      </c>
      <c r="E19" s="302">
        <f t="shared" si="0"/>
        <v>60</v>
      </c>
      <c r="F19" s="188">
        <f>Weightings!F20</f>
        <v>3.1502347417840375</v>
      </c>
      <c r="G19" s="188">
        <f t="shared" si="1"/>
        <v>189.01408450704224</v>
      </c>
      <c r="H19" s="270">
        <v>14</v>
      </c>
    </row>
    <row r="20" spans="2:43" x14ac:dyDescent="0.15">
      <c r="B20" s="13"/>
      <c r="C20" s="163">
        <f>SUBTOTAL(109,'7 BOL &amp; BOSS'!$C$5:$C$19)</f>
        <v>138</v>
      </c>
      <c r="D20" s="318">
        <f>SUBTOTAL(109,'7 BOL &amp; BOSS'!$D$5:$D$19)</f>
        <v>392</v>
      </c>
      <c r="E20" s="163"/>
      <c r="F20" s="146">
        <f>SUM(F5:F19)</f>
        <v>75.152088799374724</v>
      </c>
      <c r="G20" s="146"/>
      <c r="H20" s="146">
        <f>SUM(H5:H19)</f>
        <v>120</v>
      </c>
    </row>
    <row r="21" spans="2:43" x14ac:dyDescent="0.15">
      <c r="D21" s="140"/>
    </row>
    <row r="22" spans="2:43" x14ac:dyDescent="0.15">
      <c r="B22" s="110" t="s">
        <v>138</v>
      </c>
      <c r="C22" s="44"/>
      <c r="D22" s="44"/>
      <c r="E22" s="44"/>
      <c r="F22" s="45"/>
      <c r="G22" s="45"/>
    </row>
    <row r="23" spans="2:43" x14ac:dyDescent="0.15">
      <c r="B23" s="101"/>
      <c r="C23" s="44"/>
      <c r="D23" s="44"/>
      <c r="E23" s="44"/>
      <c r="F23" s="45"/>
      <c r="G23" s="45"/>
      <c r="I23" s="105"/>
      <c r="J23" s="107"/>
      <c r="K23" s="107"/>
    </row>
    <row r="24" spans="2:43" ht="19" x14ac:dyDescent="0.25">
      <c r="B24" s="288"/>
      <c r="C24" s="275" t="s">
        <v>30</v>
      </c>
      <c r="D24" s="275" t="s">
        <v>31</v>
      </c>
      <c r="E24" s="275"/>
      <c r="F24" s="275"/>
      <c r="G24" s="275"/>
      <c r="H24" s="202"/>
      <c r="I24" s="218"/>
      <c r="J24" s="218"/>
      <c r="K24" s="218"/>
      <c r="L24" s="211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16"/>
      <c r="AO24" s="16"/>
      <c r="AP24" s="16"/>
      <c r="AQ24" s="16"/>
    </row>
    <row r="25" spans="2:43" x14ac:dyDescent="0.15">
      <c r="B25" s="288" t="s">
        <v>1</v>
      </c>
      <c r="C25" s="275" t="s">
        <v>9</v>
      </c>
      <c r="D25" s="275" t="s">
        <v>18</v>
      </c>
      <c r="E25" s="275" t="s">
        <v>8</v>
      </c>
      <c r="F25" s="275" t="s">
        <v>32</v>
      </c>
      <c r="G25" s="275" t="s">
        <v>3</v>
      </c>
      <c r="H25" s="202"/>
      <c r="I25" s="107"/>
      <c r="J25" s="107"/>
      <c r="K25" s="107"/>
      <c r="M25" s="10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2:43" x14ac:dyDescent="0.15">
      <c r="B26" s="288" t="s">
        <v>4</v>
      </c>
      <c r="C26" s="303">
        <v>1</v>
      </c>
      <c r="D26" s="303">
        <v>1</v>
      </c>
      <c r="E26" s="303">
        <v>4</v>
      </c>
      <c r="F26" s="303">
        <v>11</v>
      </c>
      <c r="G26" s="275">
        <f t="shared" ref="G26:G40" si="2">SUM(C26:F26)</f>
        <v>17</v>
      </c>
      <c r="H26" s="160"/>
      <c r="I26" s="107"/>
      <c r="J26" s="107"/>
      <c r="K26" s="107"/>
      <c r="M26" s="107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2:43" x14ac:dyDescent="0.15">
      <c r="B27" s="288" t="s">
        <v>5</v>
      </c>
      <c r="C27" s="303">
        <v>1</v>
      </c>
      <c r="D27" s="303">
        <v>0</v>
      </c>
      <c r="E27" s="303">
        <v>3</v>
      </c>
      <c r="F27" s="303">
        <v>2</v>
      </c>
      <c r="G27" s="275">
        <f t="shared" si="2"/>
        <v>6</v>
      </c>
      <c r="H27" s="80"/>
      <c r="I27" s="107"/>
      <c r="J27" s="107"/>
      <c r="K27" s="107"/>
      <c r="M27" s="107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2:43" x14ac:dyDescent="0.15">
      <c r="B28" s="288" t="s">
        <v>6</v>
      </c>
      <c r="C28" s="303">
        <v>3</v>
      </c>
      <c r="D28" s="303">
        <v>0</v>
      </c>
      <c r="E28" s="303">
        <v>3</v>
      </c>
      <c r="F28" s="303">
        <v>3</v>
      </c>
      <c r="G28" s="275">
        <f t="shared" si="2"/>
        <v>9</v>
      </c>
      <c r="H28" s="80"/>
      <c r="I28" s="107"/>
      <c r="J28" s="107"/>
      <c r="K28" s="107"/>
      <c r="M28" s="107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2:43" x14ac:dyDescent="0.15">
      <c r="B29" s="288" t="s">
        <v>7</v>
      </c>
      <c r="C29" s="303">
        <v>0</v>
      </c>
      <c r="D29" s="303">
        <v>4</v>
      </c>
      <c r="E29" s="303">
        <v>1</v>
      </c>
      <c r="F29" s="303">
        <v>7</v>
      </c>
      <c r="G29" s="275">
        <f t="shared" si="2"/>
        <v>12</v>
      </c>
      <c r="H29" s="80"/>
      <c r="I29" s="107"/>
      <c r="J29" s="107"/>
      <c r="K29" s="107"/>
      <c r="M29" s="107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2:43" x14ac:dyDescent="0.15">
      <c r="B30" s="288" t="s">
        <v>8</v>
      </c>
      <c r="C30" s="303">
        <v>1</v>
      </c>
      <c r="D30" s="303">
        <v>12</v>
      </c>
      <c r="E30" s="303">
        <v>11</v>
      </c>
      <c r="F30" s="303">
        <v>17</v>
      </c>
      <c r="G30" s="275">
        <f t="shared" si="2"/>
        <v>41</v>
      </c>
      <c r="H30" s="80"/>
      <c r="I30" s="107"/>
      <c r="J30" s="107"/>
      <c r="K30" s="107"/>
      <c r="M30" s="107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2:43" x14ac:dyDescent="0.15">
      <c r="B31" s="288" t="s">
        <v>9</v>
      </c>
      <c r="C31" s="303">
        <v>9</v>
      </c>
      <c r="D31" s="303">
        <v>13</v>
      </c>
      <c r="E31" s="303">
        <v>7</v>
      </c>
      <c r="F31" s="303">
        <v>28</v>
      </c>
      <c r="G31" s="275">
        <f t="shared" si="2"/>
        <v>57</v>
      </c>
      <c r="H31" s="80"/>
      <c r="I31" s="107"/>
      <c r="J31" s="107"/>
      <c r="K31" s="107"/>
      <c r="M31" s="107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2:43" x14ac:dyDescent="0.15">
      <c r="B32" s="288" t="s">
        <v>10</v>
      </c>
      <c r="C32" s="303">
        <v>11</v>
      </c>
      <c r="D32" s="303">
        <v>9</v>
      </c>
      <c r="E32" s="303">
        <v>6</v>
      </c>
      <c r="F32" s="303">
        <v>21</v>
      </c>
      <c r="G32" s="275">
        <f t="shared" si="2"/>
        <v>47</v>
      </c>
      <c r="H32" s="80"/>
      <c r="I32" s="107"/>
      <c r="J32" s="107"/>
      <c r="K32" s="107"/>
      <c r="M32" s="10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2:43" x14ac:dyDescent="0.15">
      <c r="B33" s="288" t="s">
        <v>11</v>
      </c>
      <c r="C33" s="303">
        <v>2</v>
      </c>
      <c r="D33" s="303">
        <v>0</v>
      </c>
      <c r="E33" s="303">
        <v>1</v>
      </c>
      <c r="F33" s="303">
        <v>7</v>
      </c>
      <c r="G33" s="275">
        <f t="shared" si="2"/>
        <v>10</v>
      </c>
      <c r="H33" s="80"/>
      <c r="I33" s="107"/>
      <c r="J33" s="107"/>
      <c r="K33" s="107"/>
      <c r="M33" s="107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2:43" x14ac:dyDescent="0.15">
      <c r="B34" s="288" t="s">
        <v>12</v>
      </c>
      <c r="C34" s="303">
        <v>5</v>
      </c>
      <c r="D34" s="303">
        <v>0</v>
      </c>
      <c r="E34" s="303">
        <v>0</v>
      </c>
      <c r="F34" s="303">
        <v>0</v>
      </c>
      <c r="G34" s="275">
        <f t="shared" si="2"/>
        <v>5</v>
      </c>
      <c r="H34" s="80"/>
      <c r="I34" s="107"/>
      <c r="J34" s="107"/>
      <c r="K34" s="107"/>
      <c r="M34" s="10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2:43" x14ac:dyDescent="0.15">
      <c r="B35" s="288" t="s">
        <v>13</v>
      </c>
      <c r="C35" s="303">
        <v>2</v>
      </c>
      <c r="D35" s="303">
        <v>2</v>
      </c>
      <c r="E35" s="303">
        <v>2</v>
      </c>
      <c r="F35" s="303">
        <v>14</v>
      </c>
      <c r="G35" s="275">
        <f t="shared" si="2"/>
        <v>20</v>
      </c>
      <c r="H35" s="80"/>
      <c r="I35" s="107"/>
      <c r="J35" s="107"/>
      <c r="K35" s="107"/>
      <c r="M35" s="107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2:43" x14ac:dyDescent="0.15">
      <c r="B36" s="288" t="s">
        <v>14</v>
      </c>
      <c r="C36" s="303">
        <v>4</v>
      </c>
      <c r="D36" s="303">
        <v>11</v>
      </c>
      <c r="E36" s="303">
        <v>8</v>
      </c>
      <c r="F36" s="303">
        <v>24</v>
      </c>
      <c r="G36" s="275">
        <f t="shared" si="2"/>
        <v>47</v>
      </c>
      <c r="H36" s="80"/>
      <c r="I36" s="107"/>
      <c r="J36" s="107"/>
      <c r="K36" s="107"/>
      <c r="M36" s="10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2:43" x14ac:dyDescent="0.15">
      <c r="B37" s="288" t="s">
        <v>15</v>
      </c>
      <c r="C37" s="303">
        <v>15</v>
      </c>
      <c r="D37" s="303">
        <v>12</v>
      </c>
      <c r="E37" s="303">
        <v>2</v>
      </c>
      <c r="F37" s="303">
        <v>19</v>
      </c>
      <c r="G37" s="275">
        <f t="shared" si="2"/>
        <v>48</v>
      </c>
      <c r="H37" s="80"/>
      <c r="I37" s="107"/>
      <c r="J37" s="107"/>
      <c r="K37" s="107"/>
      <c r="M37" s="107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2:43" x14ac:dyDescent="0.15">
      <c r="B38" s="288" t="s">
        <v>16</v>
      </c>
      <c r="C38" s="303">
        <v>2</v>
      </c>
      <c r="D38" s="303">
        <v>4</v>
      </c>
      <c r="E38" s="303">
        <v>4</v>
      </c>
      <c r="F38" s="303">
        <v>10</v>
      </c>
      <c r="G38" s="275">
        <f t="shared" si="2"/>
        <v>20</v>
      </c>
      <c r="H38" s="80"/>
      <c r="I38" s="107"/>
      <c r="J38" s="107"/>
      <c r="K38" s="107"/>
      <c r="M38" s="107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2:43" x14ac:dyDescent="0.15">
      <c r="B39" s="288" t="s">
        <v>17</v>
      </c>
      <c r="C39" s="303">
        <v>0</v>
      </c>
      <c r="D39" s="303">
        <v>0</v>
      </c>
      <c r="E39" s="303">
        <v>0</v>
      </c>
      <c r="F39" s="303">
        <v>0</v>
      </c>
      <c r="G39" s="275">
        <f t="shared" si="2"/>
        <v>0</v>
      </c>
      <c r="H39" s="80"/>
      <c r="I39" s="107"/>
      <c r="J39" s="107"/>
      <c r="K39" s="107"/>
      <c r="M39" s="107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2:43" x14ac:dyDescent="0.15">
      <c r="B40" s="288" t="s">
        <v>18</v>
      </c>
      <c r="C40" s="303">
        <v>6</v>
      </c>
      <c r="D40" s="303">
        <v>18</v>
      </c>
      <c r="E40" s="303">
        <v>9</v>
      </c>
      <c r="F40" s="303">
        <v>25</v>
      </c>
      <c r="G40" s="275">
        <f t="shared" si="2"/>
        <v>58</v>
      </c>
      <c r="H40" s="80"/>
      <c r="I40" s="156"/>
      <c r="J40" s="156"/>
      <c r="K40" s="156"/>
      <c r="M40" s="107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2:43" x14ac:dyDescent="0.15">
      <c r="B41" s="97"/>
      <c r="C41" s="200"/>
      <c r="D41" s="200"/>
      <c r="E41" s="200"/>
      <c r="F41" s="159"/>
      <c r="G41" s="159">
        <f>SUM(G26:G40)</f>
        <v>397</v>
      </c>
      <c r="H41" s="80"/>
      <c r="I41" s="16"/>
      <c r="J41" s="16"/>
      <c r="K41" s="16"/>
      <c r="L41" s="107"/>
      <c r="M41" s="10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2:43" ht="15" x14ac:dyDescent="0.2">
      <c r="B42" s="119"/>
      <c r="C42" s="201"/>
      <c r="D42" s="201"/>
      <c r="E42" s="201"/>
      <c r="F42" s="201"/>
      <c r="G42" s="201"/>
      <c r="H42" s="159"/>
      <c r="I42" s="16"/>
      <c r="J42" s="16"/>
      <c r="K42" s="16"/>
      <c r="L42" s="107"/>
      <c r="M42" s="10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2:43" ht="15" x14ac:dyDescent="0.2">
      <c r="B43" s="216" t="s">
        <v>577</v>
      </c>
      <c r="C43" s="117"/>
      <c r="D43" s="117"/>
      <c r="E43" s="117"/>
      <c r="F43" s="217"/>
      <c r="J43" s="219"/>
      <c r="K43" s="41"/>
      <c r="L43" s="41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07"/>
      <c r="AE43" s="107"/>
      <c r="AF43" s="107"/>
      <c r="AG43" s="107"/>
      <c r="AH43" s="107"/>
      <c r="AI43" s="107"/>
      <c r="AJ43" s="107"/>
      <c r="AK43" s="107"/>
    </row>
    <row r="44" spans="2:43" ht="15" x14ac:dyDescent="0.2">
      <c r="B44" s="507" t="s">
        <v>272</v>
      </c>
      <c r="C44" s="507" t="s">
        <v>371</v>
      </c>
      <c r="D44" s="507" t="s">
        <v>372</v>
      </c>
      <c r="E44" s="219"/>
      <c r="F44" s="508" t="s">
        <v>538</v>
      </c>
      <c r="G44" s="509"/>
      <c r="H44" s="509"/>
      <c r="J44" s="103"/>
      <c r="K44" s="156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2:43" ht="15" collapsed="1" x14ac:dyDescent="0.2">
      <c r="B45" s="305" t="s">
        <v>4</v>
      </c>
      <c r="C45" s="305" t="s">
        <v>295</v>
      </c>
      <c r="D45" s="305" t="s">
        <v>373</v>
      </c>
      <c r="F45" s="506" t="s">
        <v>14</v>
      </c>
      <c r="G45" s="506" t="s">
        <v>169</v>
      </c>
      <c r="H45" s="506" t="s">
        <v>222</v>
      </c>
      <c r="I45" s="506" t="s">
        <v>539</v>
      </c>
      <c r="J45" s="103"/>
      <c r="K45" s="110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2:43" ht="15" x14ac:dyDescent="0.2">
      <c r="B46" s="305" t="s">
        <v>4</v>
      </c>
      <c r="C46" s="305" t="s">
        <v>547</v>
      </c>
      <c r="D46" s="305" t="s">
        <v>295</v>
      </c>
      <c r="F46" s="506">
        <v>1</v>
      </c>
      <c r="G46" s="506"/>
      <c r="H46" s="506"/>
      <c r="I46" s="506"/>
      <c r="J46" s="103"/>
      <c r="K46" s="512"/>
      <c r="L46" s="512"/>
      <c r="M46" s="512"/>
      <c r="N46" s="51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2:43" ht="15" x14ac:dyDescent="0.2">
      <c r="B47" s="305" t="s">
        <v>4</v>
      </c>
      <c r="C47" s="305" t="s">
        <v>296</v>
      </c>
      <c r="D47" s="305" t="s">
        <v>186</v>
      </c>
      <c r="F47" s="506" t="s">
        <v>6</v>
      </c>
      <c r="G47" s="506" t="s">
        <v>180</v>
      </c>
      <c r="H47" s="506" t="s">
        <v>179</v>
      </c>
      <c r="I47" s="312" t="s">
        <v>540</v>
      </c>
      <c r="J47" s="103"/>
      <c r="K47" s="513"/>
      <c r="L47" s="513"/>
      <c r="M47" s="513"/>
      <c r="N47" s="512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2:43" ht="15" x14ac:dyDescent="0.2">
      <c r="B48" s="305" t="s">
        <v>4</v>
      </c>
      <c r="C48" s="305" t="s">
        <v>162</v>
      </c>
      <c r="D48" s="305" t="s">
        <v>163</v>
      </c>
      <c r="F48" s="506">
        <v>1</v>
      </c>
      <c r="G48" s="506"/>
      <c r="H48" s="506"/>
      <c r="I48" s="312"/>
      <c r="J48" s="103"/>
      <c r="K48" s="166"/>
      <c r="L48" s="514"/>
      <c r="M48" s="514"/>
      <c r="N48" s="166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2:43" ht="15" x14ac:dyDescent="0.2">
      <c r="B49" s="305" t="s">
        <v>4</v>
      </c>
      <c r="C49" s="305" t="s">
        <v>339</v>
      </c>
      <c r="D49" s="305" t="s">
        <v>548</v>
      </c>
      <c r="F49" s="312" t="s">
        <v>7</v>
      </c>
      <c r="G49" s="312" t="s">
        <v>183</v>
      </c>
      <c r="H49" s="312" t="s">
        <v>182</v>
      </c>
      <c r="I49" s="312" t="s">
        <v>542</v>
      </c>
      <c r="J49" s="103"/>
      <c r="K49" s="514"/>
      <c r="L49" s="514"/>
      <c r="M49" s="514"/>
      <c r="N49" s="166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2:43" ht="15" collapsed="1" x14ac:dyDescent="0.2">
      <c r="B50" s="305" t="s">
        <v>4</v>
      </c>
      <c r="C50" s="305" t="s">
        <v>164</v>
      </c>
      <c r="D50" s="305" t="s">
        <v>165</v>
      </c>
      <c r="F50" s="312">
        <v>1</v>
      </c>
      <c r="G50" s="312"/>
      <c r="H50" s="312"/>
      <c r="I50" s="312"/>
      <c r="J50" s="103"/>
      <c r="K50" s="514"/>
      <c r="L50" s="514"/>
      <c r="M50" s="514"/>
      <c r="N50" s="166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2:43" ht="15" x14ac:dyDescent="0.2">
      <c r="B51" s="305" t="s">
        <v>4</v>
      </c>
      <c r="C51" s="305" t="s">
        <v>166</v>
      </c>
      <c r="D51" s="305" t="s">
        <v>167</v>
      </c>
      <c r="F51" s="312" t="s">
        <v>8</v>
      </c>
      <c r="G51" s="312" t="s">
        <v>180</v>
      </c>
      <c r="H51" s="312" t="s">
        <v>216</v>
      </c>
      <c r="I51" s="312" t="s">
        <v>365</v>
      </c>
      <c r="J51" s="103"/>
      <c r="K51" s="166"/>
      <c r="L51" s="514"/>
      <c r="M51" s="514"/>
      <c r="N51" s="166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2:43" ht="15" x14ac:dyDescent="0.2">
      <c r="B52" s="305" t="s">
        <v>4</v>
      </c>
      <c r="C52" s="305" t="s">
        <v>168</v>
      </c>
      <c r="D52" s="305" t="s">
        <v>169</v>
      </c>
      <c r="F52" s="506" t="s">
        <v>8</v>
      </c>
      <c r="G52" s="506" t="s">
        <v>278</v>
      </c>
      <c r="H52" s="506" t="s">
        <v>277</v>
      </c>
      <c r="I52" s="312" t="s">
        <v>542</v>
      </c>
      <c r="J52" s="103"/>
      <c r="K52" s="513"/>
      <c r="L52" s="513"/>
      <c r="M52" s="513"/>
      <c r="N52" s="166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2:43" ht="15" x14ac:dyDescent="0.2">
      <c r="B53" s="305" t="s">
        <v>4</v>
      </c>
      <c r="C53" s="305" t="s">
        <v>170</v>
      </c>
      <c r="D53" s="305" t="s">
        <v>171</v>
      </c>
      <c r="F53" s="312" t="s">
        <v>8</v>
      </c>
      <c r="G53" s="312" t="s">
        <v>201</v>
      </c>
      <c r="H53" s="312" t="s">
        <v>200</v>
      </c>
      <c r="I53" s="312" t="s">
        <v>370</v>
      </c>
      <c r="J53" s="103"/>
      <c r="K53" s="512"/>
      <c r="L53" s="512"/>
      <c r="M53" s="512"/>
      <c r="N53" s="166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</row>
    <row r="54" spans="2:43" ht="15" x14ac:dyDescent="0.2">
      <c r="B54" s="305" t="s">
        <v>4</v>
      </c>
      <c r="C54" s="305" t="s">
        <v>549</v>
      </c>
      <c r="D54" s="305" t="s">
        <v>226</v>
      </c>
      <c r="F54" s="312">
        <v>3</v>
      </c>
      <c r="G54" s="312"/>
      <c r="H54" s="312"/>
      <c r="I54" s="312"/>
      <c r="J54" s="103"/>
      <c r="K54" s="512"/>
      <c r="L54" s="512"/>
      <c r="M54" s="512"/>
      <c r="N54" s="166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2:43" ht="15" x14ac:dyDescent="0.2">
      <c r="B55" s="305" t="s">
        <v>4</v>
      </c>
      <c r="C55" s="305" t="s">
        <v>172</v>
      </c>
      <c r="D55" s="305" t="s">
        <v>173</v>
      </c>
      <c r="F55" s="312" t="s">
        <v>9</v>
      </c>
      <c r="G55" s="312" t="s">
        <v>204</v>
      </c>
      <c r="H55" s="312" t="s">
        <v>541</v>
      </c>
      <c r="I55" s="312" t="s">
        <v>365</v>
      </c>
      <c r="J55" s="103"/>
      <c r="K55" s="513"/>
      <c r="L55" s="513"/>
      <c r="M55" s="513"/>
      <c r="N55" s="166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2:43" ht="15" collapsed="1" x14ac:dyDescent="0.2">
      <c r="B56" s="305">
        <v>11</v>
      </c>
      <c r="C56" s="305"/>
      <c r="D56" s="305"/>
      <c r="F56" s="312">
        <v>1</v>
      </c>
      <c r="G56" s="312"/>
      <c r="H56" s="312"/>
      <c r="I56" s="312"/>
      <c r="J56" s="103"/>
      <c r="K56" s="513"/>
      <c r="L56" s="513"/>
      <c r="M56" s="513"/>
      <c r="N56" s="166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2:43" ht="15" x14ac:dyDescent="0.2">
      <c r="B57" s="305" t="s">
        <v>5</v>
      </c>
      <c r="C57" s="305" t="s">
        <v>273</v>
      </c>
      <c r="D57" s="305" t="s">
        <v>176</v>
      </c>
      <c r="F57" s="312" t="s">
        <v>10</v>
      </c>
      <c r="G57" s="312" t="s">
        <v>169</v>
      </c>
      <c r="H57" s="312" t="s">
        <v>207</v>
      </c>
      <c r="I57" s="312" t="s">
        <v>540</v>
      </c>
      <c r="J57" s="103"/>
      <c r="K57" s="513"/>
      <c r="L57" s="513"/>
      <c r="M57" s="513"/>
      <c r="N57" s="166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</row>
    <row r="58" spans="2:43" ht="15" x14ac:dyDescent="0.2">
      <c r="B58" s="305" t="s">
        <v>5</v>
      </c>
      <c r="C58" s="305" t="s">
        <v>297</v>
      </c>
      <c r="D58" s="305" t="s">
        <v>203</v>
      </c>
      <c r="F58" s="506" t="s">
        <v>10</v>
      </c>
      <c r="G58" s="506" t="s">
        <v>203</v>
      </c>
      <c r="H58" s="506" t="s">
        <v>208</v>
      </c>
      <c r="I58" s="312" t="s">
        <v>367</v>
      </c>
      <c r="J58" s="103"/>
      <c r="K58" s="513"/>
      <c r="L58" s="513"/>
      <c r="M58" s="513"/>
      <c r="N58" s="166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2:43" ht="15" x14ac:dyDescent="0.2">
      <c r="B59" s="305" t="s">
        <v>5</v>
      </c>
      <c r="C59" s="305" t="s">
        <v>174</v>
      </c>
      <c r="D59" s="305" t="s">
        <v>175</v>
      </c>
      <c r="F59" s="506" t="s">
        <v>10</v>
      </c>
      <c r="G59" s="506" t="s">
        <v>210</v>
      </c>
      <c r="H59" s="506" t="s">
        <v>209</v>
      </c>
      <c r="I59" s="312" t="s">
        <v>368</v>
      </c>
      <c r="J59" s="103"/>
      <c r="K59" s="512"/>
      <c r="L59" s="512"/>
      <c r="M59" s="512"/>
      <c r="N59" s="166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</row>
    <row r="60" spans="2:43" ht="15" x14ac:dyDescent="0.2">
      <c r="B60" s="305" t="s">
        <v>5</v>
      </c>
      <c r="C60" s="305" t="s">
        <v>550</v>
      </c>
      <c r="D60" s="305" t="s">
        <v>551</v>
      </c>
      <c r="F60" s="312" t="s">
        <v>10</v>
      </c>
      <c r="G60" s="312" t="s">
        <v>331</v>
      </c>
      <c r="H60" s="312" t="s">
        <v>190</v>
      </c>
      <c r="I60" s="312" t="s">
        <v>370</v>
      </c>
      <c r="J60" s="103"/>
      <c r="K60" s="514"/>
      <c r="L60" s="514"/>
      <c r="M60" s="514"/>
      <c r="N60" s="166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2:43" ht="15" x14ac:dyDescent="0.2">
      <c r="B61" s="305" t="s">
        <v>5</v>
      </c>
      <c r="C61" s="305" t="s">
        <v>241</v>
      </c>
      <c r="D61" s="305" t="s">
        <v>552</v>
      </c>
      <c r="F61" s="312">
        <v>4</v>
      </c>
      <c r="G61" s="312"/>
      <c r="H61" s="312"/>
      <c r="I61" s="312"/>
      <c r="J61" s="103"/>
      <c r="K61" s="514"/>
      <c r="L61" s="514"/>
      <c r="M61" s="514"/>
      <c r="N61" s="166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2:43" ht="15" x14ac:dyDescent="0.2">
      <c r="B62" s="305" t="s">
        <v>5</v>
      </c>
      <c r="C62" s="305" t="s">
        <v>553</v>
      </c>
      <c r="D62" s="305" t="s">
        <v>554</v>
      </c>
      <c r="F62" s="506" t="s">
        <v>12</v>
      </c>
      <c r="G62" s="506" t="s">
        <v>163</v>
      </c>
      <c r="H62" s="506" t="s">
        <v>215</v>
      </c>
      <c r="I62" s="312" t="s">
        <v>543</v>
      </c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2:43" ht="15" x14ac:dyDescent="0.2">
      <c r="B63" s="305" t="s">
        <v>5</v>
      </c>
      <c r="C63" s="305" t="s">
        <v>555</v>
      </c>
      <c r="D63" s="305" t="s">
        <v>556</v>
      </c>
      <c r="F63" s="506" t="s">
        <v>12</v>
      </c>
      <c r="G63" s="506" t="s">
        <v>163</v>
      </c>
      <c r="H63" s="506" t="s">
        <v>213</v>
      </c>
      <c r="I63" s="506" t="s">
        <v>367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2:43" ht="15" x14ac:dyDescent="0.2">
      <c r="B64" s="305" t="s">
        <v>5</v>
      </c>
      <c r="C64" s="305" t="s">
        <v>557</v>
      </c>
      <c r="D64" s="305" t="s">
        <v>275</v>
      </c>
      <c r="F64" s="506">
        <v>2</v>
      </c>
      <c r="G64" s="506"/>
      <c r="H64" s="506"/>
      <c r="I64" s="312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2:43" ht="15" x14ac:dyDescent="0.2">
      <c r="B65" s="305" t="s">
        <v>5</v>
      </c>
      <c r="C65" s="305" t="s">
        <v>374</v>
      </c>
      <c r="D65" s="305" t="s">
        <v>375</v>
      </c>
      <c r="F65" s="506" t="s">
        <v>13</v>
      </c>
      <c r="G65" s="506" t="s">
        <v>186</v>
      </c>
      <c r="H65" s="506" t="s">
        <v>219</v>
      </c>
      <c r="I65" s="312" t="s">
        <v>369</v>
      </c>
      <c r="J65" s="103"/>
      <c r="K65" s="515"/>
      <c r="L65" s="515"/>
      <c r="M65" s="515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2:43" ht="15" x14ac:dyDescent="0.2">
      <c r="B66" s="305" t="s">
        <v>5</v>
      </c>
      <c r="C66" s="305" t="s">
        <v>274</v>
      </c>
      <c r="D66" s="305" t="s">
        <v>275</v>
      </c>
      <c r="F66" s="506" t="s">
        <v>13</v>
      </c>
      <c r="G66" s="506" t="s">
        <v>544</v>
      </c>
      <c r="H66" s="506" t="s">
        <v>545</v>
      </c>
      <c r="I66" s="312" t="s">
        <v>546</v>
      </c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</row>
    <row r="67" spans="2:43" ht="15" x14ac:dyDescent="0.2">
      <c r="B67" s="305">
        <v>10</v>
      </c>
      <c r="C67" s="305"/>
      <c r="D67" s="305"/>
      <c r="F67" s="506">
        <v>2</v>
      </c>
      <c r="G67" s="506"/>
      <c r="H67" s="506"/>
      <c r="I67" s="312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2:43" ht="15" x14ac:dyDescent="0.2">
      <c r="B68" s="305" t="s">
        <v>6</v>
      </c>
      <c r="C68" s="305" t="s">
        <v>249</v>
      </c>
      <c r="D68" s="305" t="s">
        <v>250</v>
      </c>
      <c r="F68" s="506" t="s">
        <v>16</v>
      </c>
      <c r="G68" s="506" t="s">
        <v>186</v>
      </c>
      <c r="H68" s="506" t="s">
        <v>245</v>
      </c>
      <c r="I68" s="312" t="s">
        <v>365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</row>
    <row r="69" spans="2:43" x14ac:dyDescent="0.15">
      <c r="B69" s="305" t="s">
        <v>6</v>
      </c>
      <c r="C69" s="305" t="s">
        <v>179</v>
      </c>
      <c r="D69" s="305" t="s">
        <v>180</v>
      </c>
      <c r="F69" s="510">
        <v>1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2:43" x14ac:dyDescent="0.15">
      <c r="B70" s="305" t="s">
        <v>6</v>
      </c>
      <c r="C70" s="305" t="s">
        <v>193</v>
      </c>
      <c r="D70" s="305" t="s">
        <v>194</v>
      </c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2:43" x14ac:dyDescent="0.15">
      <c r="B71" s="305" t="s">
        <v>6</v>
      </c>
      <c r="C71" s="305" t="s">
        <v>334</v>
      </c>
      <c r="D71" s="305" t="s">
        <v>376</v>
      </c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2:43" x14ac:dyDescent="0.15">
      <c r="B72" s="305" t="s">
        <v>6</v>
      </c>
      <c r="C72" s="305" t="s">
        <v>177</v>
      </c>
      <c r="D72" s="305" t="s">
        <v>178</v>
      </c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</row>
    <row r="73" spans="2:43" x14ac:dyDescent="0.15">
      <c r="B73" s="305" t="s">
        <v>6</v>
      </c>
      <c r="C73" s="305" t="s">
        <v>177</v>
      </c>
      <c r="D73" s="305" t="s">
        <v>169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2:43" x14ac:dyDescent="0.15">
      <c r="B74" s="305" t="s">
        <v>6</v>
      </c>
      <c r="C74" s="305" t="s">
        <v>251</v>
      </c>
      <c r="D74" s="305" t="s">
        <v>252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2:43" x14ac:dyDescent="0.15">
      <c r="B75" s="305">
        <v>7</v>
      </c>
      <c r="C75" s="305"/>
      <c r="D75" s="305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2:43" x14ac:dyDescent="0.15">
      <c r="B76" s="305" t="s">
        <v>7</v>
      </c>
      <c r="C76" s="305" t="s">
        <v>182</v>
      </c>
      <c r="D76" s="305" t="s">
        <v>183</v>
      </c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</row>
    <row r="77" spans="2:43" x14ac:dyDescent="0.15">
      <c r="B77" s="305" t="s">
        <v>7</v>
      </c>
      <c r="C77" s="305" t="s">
        <v>558</v>
      </c>
      <c r="D77" s="305" t="s">
        <v>552</v>
      </c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2:43" x14ac:dyDescent="0.15">
      <c r="B78" s="305" t="s">
        <v>7</v>
      </c>
      <c r="C78" s="305" t="s">
        <v>184</v>
      </c>
      <c r="D78" s="305" t="s">
        <v>185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2:43" x14ac:dyDescent="0.15">
      <c r="B79" s="305" t="s">
        <v>7</v>
      </c>
      <c r="C79" s="305" t="s">
        <v>184</v>
      </c>
      <c r="D79" s="305" t="s">
        <v>186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2:43" x14ac:dyDescent="0.15">
      <c r="B80" s="305" t="s">
        <v>7</v>
      </c>
      <c r="C80" s="305" t="s">
        <v>188</v>
      </c>
      <c r="D80" s="305" t="s">
        <v>189</v>
      </c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2:43" x14ac:dyDescent="0.15">
      <c r="B81" s="305" t="s">
        <v>7</v>
      </c>
      <c r="C81" s="305" t="s">
        <v>190</v>
      </c>
      <c r="D81" s="305" t="s">
        <v>191</v>
      </c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2:43" x14ac:dyDescent="0.15">
      <c r="B82" s="305">
        <v>6</v>
      </c>
      <c r="C82" s="305"/>
      <c r="D82" s="305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</row>
    <row r="83" spans="2:43" x14ac:dyDescent="0.15">
      <c r="B83" s="305" t="s">
        <v>192</v>
      </c>
      <c r="C83" s="305" t="s">
        <v>401</v>
      </c>
      <c r="D83" s="305" t="s">
        <v>342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2:43" x14ac:dyDescent="0.15">
      <c r="B84" s="305" t="s">
        <v>192</v>
      </c>
      <c r="C84" s="305" t="s">
        <v>195</v>
      </c>
      <c r="D84" s="305" t="s">
        <v>196</v>
      </c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</row>
    <row r="85" spans="2:43" x14ac:dyDescent="0.15">
      <c r="B85" s="305" t="s">
        <v>192</v>
      </c>
      <c r="C85" s="305" t="s">
        <v>377</v>
      </c>
      <c r="D85" s="305" t="s">
        <v>331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2:43" x14ac:dyDescent="0.15">
      <c r="B86" s="305" t="s">
        <v>192</v>
      </c>
      <c r="C86" s="305" t="s">
        <v>277</v>
      </c>
      <c r="D86" s="305" t="s">
        <v>278</v>
      </c>
      <c r="F86" s="208"/>
      <c r="G86" s="208"/>
      <c r="H86" s="208"/>
      <c r="I86" s="107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2:43" x14ac:dyDescent="0.15">
      <c r="B87" s="305" t="s">
        <v>192</v>
      </c>
      <c r="C87" s="305" t="s">
        <v>299</v>
      </c>
      <c r="D87" s="305" t="s">
        <v>298</v>
      </c>
      <c r="F87" s="208"/>
      <c r="G87" s="208"/>
      <c r="H87" s="208"/>
      <c r="I87" s="107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2:43" x14ac:dyDescent="0.15">
      <c r="B88" s="305" t="s">
        <v>192</v>
      </c>
      <c r="C88" s="305" t="s">
        <v>197</v>
      </c>
      <c r="D88" s="305" t="s">
        <v>198</v>
      </c>
      <c r="F88" s="208"/>
      <c r="G88" s="208"/>
      <c r="H88" s="208"/>
      <c r="I88" s="107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2:43" x14ac:dyDescent="0.15">
      <c r="B89" s="305" t="s">
        <v>192</v>
      </c>
      <c r="C89" s="305" t="s">
        <v>279</v>
      </c>
      <c r="D89" s="305" t="s">
        <v>167</v>
      </c>
      <c r="F89" s="208"/>
      <c r="G89" s="208"/>
      <c r="H89" s="208"/>
      <c r="I89" s="107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2:43" x14ac:dyDescent="0.15">
      <c r="B90" s="305" t="s">
        <v>192</v>
      </c>
      <c r="C90" s="305" t="s">
        <v>199</v>
      </c>
      <c r="D90" s="305" t="s">
        <v>280</v>
      </c>
      <c r="F90" s="208"/>
      <c r="G90" s="208"/>
      <c r="H90" s="208"/>
      <c r="I90" s="107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</row>
    <row r="91" spans="2:43" x14ac:dyDescent="0.15">
      <c r="B91" s="305" t="s">
        <v>192</v>
      </c>
      <c r="C91" s="305" t="s">
        <v>276</v>
      </c>
      <c r="D91" s="305" t="s">
        <v>281</v>
      </c>
      <c r="E91" s="163"/>
      <c r="F91" s="208"/>
      <c r="G91" s="208"/>
      <c r="H91" s="208"/>
      <c r="I91" s="107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2:43" x14ac:dyDescent="0.15">
      <c r="B92" s="305" t="s">
        <v>192</v>
      </c>
      <c r="C92" s="305" t="s">
        <v>270</v>
      </c>
      <c r="D92" s="305" t="s">
        <v>331</v>
      </c>
      <c r="F92" s="208"/>
      <c r="G92" s="208"/>
      <c r="H92" s="208"/>
      <c r="I92" s="107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2:43" x14ac:dyDescent="0.15">
      <c r="B93" s="305" t="s">
        <v>192</v>
      </c>
      <c r="C93" s="305" t="s">
        <v>271</v>
      </c>
      <c r="D93" s="305" t="s">
        <v>282</v>
      </c>
      <c r="F93" s="208"/>
      <c r="G93" s="208"/>
      <c r="H93" s="208"/>
      <c r="I93" s="107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2:43" x14ac:dyDescent="0.15">
      <c r="B94" s="305" t="s">
        <v>192</v>
      </c>
      <c r="C94" s="305" t="s">
        <v>271</v>
      </c>
      <c r="D94" s="305" t="s">
        <v>250</v>
      </c>
      <c r="F94" s="208"/>
      <c r="G94" s="208"/>
      <c r="H94" s="208"/>
      <c r="I94" s="107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2:43" x14ac:dyDescent="0.15">
      <c r="B95" s="305" t="s">
        <v>192</v>
      </c>
      <c r="C95" s="305" t="s">
        <v>200</v>
      </c>
      <c r="D95" s="305" t="s">
        <v>201</v>
      </c>
      <c r="F95" s="208"/>
      <c r="G95" s="208"/>
      <c r="H95" s="208"/>
      <c r="I95" s="107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2:43" x14ac:dyDescent="0.15">
      <c r="B96" s="305" t="s">
        <v>192</v>
      </c>
      <c r="C96" s="305" t="s">
        <v>301</v>
      </c>
      <c r="D96" s="305" t="s">
        <v>300</v>
      </c>
      <c r="F96" s="208"/>
      <c r="G96" s="208"/>
      <c r="H96" s="208"/>
      <c r="I96" s="107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2:43" x14ac:dyDescent="0.15">
      <c r="B97" s="305" t="s">
        <v>192</v>
      </c>
      <c r="C97" s="305" t="s">
        <v>202</v>
      </c>
      <c r="D97" s="305" t="s">
        <v>203</v>
      </c>
      <c r="F97" s="208"/>
      <c r="G97" s="208"/>
      <c r="H97" s="208"/>
      <c r="I97" s="107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</row>
    <row r="98" spans="2:43" x14ac:dyDescent="0.15">
      <c r="B98" s="305">
        <v>15</v>
      </c>
      <c r="C98" s="305"/>
      <c r="D98" s="305"/>
      <c r="F98" s="208"/>
      <c r="G98" s="208"/>
      <c r="H98" s="208"/>
      <c r="I98" s="107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</row>
    <row r="99" spans="2:43" x14ac:dyDescent="0.15">
      <c r="B99" s="305" t="s">
        <v>9</v>
      </c>
      <c r="C99" s="305" t="s">
        <v>302</v>
      </c>
      <c r="D99" s="305" t="s">
        <v>378</v>
      </c>
      <c r="F99" s="208"/>
      <c r="G99" s="208"/>
      <c r="H99" s="208"/>
      <c r="I99" s="107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2:43" x14ac:dyDescent="0.15">
      <c r="B100" s="305" t="s">
        <v>9</v>
      </c>
      <c r="C100" s="305" t="s">
        <v>379</v>
      </c>
      <c r="D100" s="305" t="s">
        <v>203</v>
      </c>
      <c r="F100" s="208"/>
      <c r="G100" s="208"/>
      <c r="H100" s="208"/>
      <c r="I100" s="107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2:43" x14ac:dyDescent="0.15">
      <c r="B101" s="305" t="s">
        <v>9</v>
      </c>
      <c r="C101" s="305" t="s">
        <v>204</v>
      </c>
      <c r="D101" s="305" t="s">
        <v>181</v>
      </c>
      <c r="F101" s="208"/>
      <c r="G101" s="208"/>
      <c r="H101" s="208"/>
      <c r="I101" s="107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</row>
    <row r="102" spans="2:43" x14ac:dyDescent="0.15">
      <c r="B102" s="305" t="s">
        <v>9</v>
      </c>
      <c r="C102" s="305" t="s">
        <v>559</v>
      </c>
      <c r="D102" s="305" t="s">
        <v>560</v>
      </c>
      <c r="F102" s="208"/>
      <c r="G102" s="208"/>
      <c r="H102" s="208"/>
      <c r="I102" s="107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</row>
    <row r="103" spans="2:43" x14ac:dyDescent="0.15">
      <c r="B103" s="305" t="s">
        <v>9</v>
      </c>
      <c r="C103" s="305" t="s">
        <v>205</v>
      </c>
      <c r="D103" s="305" t="s">
        <v>206</v>
      </c>
      <c r="F103" s="208"/>
      <c r="G103" s="208"/>
      <c r="H103" s="208"/>
      <c r="I103" s="107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</row>
    <row r="104" spans="2:43" x14ac:dyDescent="0.15">
      <c r="B104" s="305" t="s">
        <v>9</v>
      </c>
      <c r="C104" s="305" t="s">
        <v>304</v>
      </c>
      <c r="D104" s="305" t="s">
        <v>303</v>
      </c>
      <c r="F104" s="208"/>
      <c r="G104" s="208"/>
      <c r="H104" s="208"/>
      <c r="I104" s="107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</row>
    <row r="105" spans="2:43" x14ac:dyDescent="0.15">
      <c r="B105" s="305" t="s">
        <v>9</v>
      </c>
      <c r="C105" s="305" t="s">
        <v>283</v>
      </c>
      <c r="D105" s="305" t="s">
        <v>186</v>
      </c>
      <c r="F105" s="208"/>
      <c r="G105" s="208"/>
      <c r="H105" s="208"/>
      <c r="I105" s="107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</row>
    <row r="106" spans="2:43" x14ac:dyDescent="0.15">
      <c r="B106" s="305" t="s">
        <v>9</v>
      </c>
      <c r="C106" s="305" t="s">
        <v>561</v>
      </c>
      <c r="D106" s="305" t="s">
        <v>237</v>
      </c>
      <c r="F106" s="208"/>
      <c r="G106" s="208"/>
      <c r="H106" s="208"/>
      <c r="I106" s="107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</row>
    <row r="107" spans="2:43" x14ac:dyDescent="0.15">
      <c r="B107" s="305" t="s">
        <v>9</v>
      </c>
      <c r="C107" s="305" t="s">
        <v>562</v>
      </c>
      <c r="D107" s="305" t="s">
        <v>252</v>
      </c>
      <c r="F107" s="208"/>
      <c r="G107" s="208"/>
      <c r="H107" s="208"/>
      <c r="I107" s="107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</row>
    <row r="108" spans="2:43" x14ac:dyDescent="0.15">
      <c r="B108" s="305">
        <v>9</v>
      </c>
      <c r="C108" s="305"/>
      <c r="D108" s="305"/>
      <c r="F108" s="208"/>
      <c r="G108" s="208"/>
      <c r="H108" s="208"/>
      <c r="I108" s="107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</row>
    <row r="109" spans="2:43" x14ac:dyDescent="0.15">
      <c r="B109" s="305" t="s">
        <v>10</v>
      </c>
      <c r="C109" s="305" t="s">
        <v>563</v>
      </c>
      <c r="D109" s="305" t="s">
        <v>163</v>
      </c>
      <c r="F109" s="208"/>
      <c r="G109" s="208"/>
      <c r="H109" s="208"/>
      <c r="I109" s="107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</row>
    <row r="110" spans="2:43" x14ac:dyDescent="0.15">
      <c r="B110" s="305" t="s">
        <v>10</v>
      </c>
      <c r="C110" s="305" t="s">
        <v>284</v>
      </c>
      <c r="D110" s="305" t="s">
        <v>285</v>
      </c>
      <c r="F110" s="208"/>
      <c r="G110" s="208"/>
      <c r="H110" s="208"/>
      <c r="I110" s="107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</row>
    <row r="111" spans="2:43" x14ac:dyDescent="0.15">
      <c r="B111" s="305" t="s">
        <v>10</v>
      </c>
      <c r="C111" s="305" t="s">
        <v>207</v>
      </c>
      <c r="D111" s="305" t="s">
        <v>169</v>
      </c>
      <c r="F111" s="208"/>
      <c r="G111" s="208"/>
      <c r="H111" s="208"/>
      <c r="I111" s="107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</row>
    <row r="112" spans="2:43" x14ac:dyDescent="0.15">
      <c r="B112" s="305" t="s">
        <v>10</v>
      </c>
      <c r="C112" s="305" t="s">
        <v>380</v>
      </c>
      <c r="D112" s="305" t="s">
        <v>381</v>
      </c>
      <c r="F112" s="208"/>
      <c r="G112" s="208"/>
      <c r="H112" s="208"/>
      <c r="I112" s="107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</row>
    <row r="113" spans="2:43" x14ac:dyDescent="0.15">
      <c r="B113" s="305" t="s">
        <v>10</v>
      </c>
      <c r="C113" s="305" t="s">
        <v>564</v>
      </c>
      <c r="D113" s="305" t="s">
        <v>565</v>
      </c>
      <c r="F113" s="208"/>
      <c r="G113" s="208"/>
      <c r="H113" s="208"/>
      <c r="I113" s="107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</row>
    <row r="114" spans="2:43" x14ac:dyDescent="0.15">
      <c r="B114" s="305" t="s">
        <v>10</v>
      </c>
      <c r="C114" s="305" t="s">
        <v>382</v>
      </c>
      <c r="D114" s="305" t="s">
        <v>383</v>
      </c>
      <c r="F114" s="208"/>
      <c r="G114" s="208"/>
      <c r="H114" s="208"/>
      <c r="I114" s="107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</row>
    <row r="115" spans="2:43" x14ac:dyDescent="0.15">
      <c r="B115" s="305" t="s">
        <v>10</v>
      </c>
      <c r="C115" s="305" t="s">
        <v>208</v>
      </c>
      <c r="D115" s="305" t="s">
        <v>203</v>
      </c>
      <c r="F115" s="208"/>
      <c r="G115" s="208"/>
      <c r="H115" s="208"/>
      <c r="I115" s="107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</row>
    <row r="116" spans="2:43" x14ac:dyDescent="0.15">
      <c r="B116" s="305" t="s">
        <v>10</v>
      </c>
      <c r="C116" s="305" t="s">
        <v>566</v>
      </c>
      <c r="D116" s="305" t="s">
        <v>567</v>
      </c>
      <c r="F116" s="208"/>
      <c r="G116" s="208"/>
      <c r="H116" s="208"/>
      <c r="I116" s="107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2:43" x14ac:dyDescent="0.15">
      <c r="B117" s="305" t="s">
        <v>10</v>
      </c>
      <c r="C117" s="305" t="s">
        <v>209</v>
      </c>
      <c r="D117" s="305" t="s">
        <v>210</v>
      </c>
      <c r="F117" s="208"/>
      <c r="G117" s="208"/>
      <c r="H117" s="208"/>
      <c r="I117" s="107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</row>
    <row r="118" spans="2:43" x14ac:dyDescent="0.15">
      <c r="B118" s="305" t="s">
        <v>10</v>
      </c>
      <c r="C118" s="305" t="s">
        <v>343</v>
      </c>
      <c r="D118" s="305" t="s">
        <v>342</v>
      </c>
      <c r="F118" s="208"/>
      <c r="G118" s="208"/>
      <c r="H118" s="208"/>
      <c r="I118" s="107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2:43" x14ac:dyDescent="0.15">
      <c r="B119" s="305" t="s">
        <v>10</v>
      </c>
      <c r="C119" s="305" t="s">
        <v>211</v>
      </c>
      <c r="D119" s="305" t="s">
        <v>212</v>
      </c>
      <c r="F119" s="208"/>
      <c r="G119" s="208"/>
      <c r="H119" s="208"/>
      <c r="I119" s="107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</row>
    <row r="120" spans="2:43" x14ac:dyDescent="0.15">
      <c r="B120" s="305" t="s">
        <v>10</v>
      </c>
      <c r="C120" s="305" t="s">
        <v>286</v>
      </c>
      <c r="D120" s="305" t="s">
        <v>231</v>
      </c>
      <c r="F120" s="208"/>
      <c r="G120" s="208"/>
      <c r="H120" s="208"/>
      <c r="I120" s="107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</row>
    <row r="121" spans="2:43" x14ac:dyDescent="0.15">
      <c r="B121" s="305" t="s">
        <v>10</v>
      </c>
      <c r="C121" s="305" t="s">
        <v>568</v>
      </c>
      <c r="D121" s="305" t="s">
        <v>569</v>
      </c>
      <c r="F121" s="208"/>
      <c r="G121" s="208"/>
      <c r="H121" s="208"/>
      <c r="I121" s="107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</row>
    <row r="122" spans="2:43" x14ac:dyDescent="0.15">
      <c r="B122" s="305">
        <v>13</v>
      </c>
      <c r="C122" s="305"/>
      <c r="D122" s="305"/>
      <c r="F122" s="208"/>
      <c r="G122" s="208"/>
      <c r="H122" s="208"/>
      <c r="I122" s="107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</row>
    <row r="123" spans="2:43" x14ac:dyDescent="0.15">
      <c r="B123" s="305" t="s">
        <v>11</v>
      </c>
      <c r="C123" s="305" t="s">
        <v>305</v>
      </c>
      <c r="D123" s="305" t="s">
        <v>187</v>
      </c>
      <c r="F123" s="208"/>
      <c r="G123" s="208"/>
      <c r="H123" s="208"/>
      <c r="I123" s="107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2:43" x14ac:dyDescent="0.15">
      <c r="B124" s="305">
        <v>1</v>
      </c>
      <c r="C124" s="305"/>
      <c r="D124" s="305"/>
      <c r="F124" s="208"/>
      <c r="G124" s="208"/>
      <c r="H124" s="208"/>
      <c r="I124" s="107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2:43" x14ac:dyDescent="0.15">
      <c r="B125" s="305" t="s">
        <v>12</v>
      </c>
      <c r="C125" s="305" t="s">
        <v>213</v>
      </c>
      <c r="D125" s="305" t="s">
        <v>163</v>
      </c>
      <c r="F125" s="208"/>
      <c r="G125" s="208"/>
      <c r="H125" s="208"/>
      <c r="I125" s="107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</row>
    <row r="126" spans="2:43" x14ac:dyDescent="0.15">
      <c r="B126" s="305" t="s">
        <v>12</v>
      </c>
      <c r="C126" s="305" t="s">
        <v>214</v>
      </c>
      <c r="D126" s="305" t="s">
        <v>203</v>
      </c>
      <c r="F126" s="208"/>
      <c r="G126" s="208"/>
      <c r="H126" s="208"/>
      <c r="I126" s="107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2:43" x14ac:dyDescent="0.15">
      <c r="B127" s="305" t="s">
        <v>12</v>
      </c>
      <c r="C127" s="305" t="s">
        <v>215</v>
      </c>
      <c r="D127" s="305" t="s">
        <v>163</v>
      </c>
      <c r="F127" s="208"/>
      <c r="G127" s="208"/>
      <c r="H127" s="208"/>
      <c r="I127" s="107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2:43" x14ac:dyDescent="0.15">
      <c r="B128" s="305">
        <v>3</v>
      </c>
      <c r="C128" s="305"/>
      <c r="D128" s="305"/>
      <c r="F128" s="208"/>
      <c r="G128" s="208"/>
      <c r="H128" s="208"/>
      <c r="I128" s="107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</row>
    <row r="129" spans="2:43" x14ac:dyDescent="0.15">
      <c r="B129" s="305" t="s">
        <v>13</v>
      </c>
      <c r="C129" s="305" t="s">
        <v>287</v>
      </c>
      <c r="D129" s="305" t="s">
        <v>196</v>
      </c>
      <c r="F129" s="208"/>
      <c r="G129" s="208"/>
      <c r="H129" s="208"/>
      <c r="I129" s="107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</row>
    <row r="130" spans="2:43" x14ac:dyDescent="0.15">
      <c r="B130" s="305" t="s">
        <v>13</v>
      </c>
      <c r="C130" s="305" t="s">
        <v>333</v>
      </c>
      <c r="D130" s="305" t="s">
        <v>331</v>
      </c>
      <c r="F130" s="208"/>
      <c r="G130" s="208"/>
      <c r="H130" s="208"/>
      <c r="I130" s="107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2:43" x14ac:dyDescent="0.15">
      <c r="B131" s="305" t="s">
        <v>13</v>
      </c>
      <c r="C131" s="305" t="s">
        <v>570</v>
      </c>
      <c r="D131" s="305" t="s">
        <v>571</v>
      </c>
      <c r="F131" s="208"/>
      <c r="G131" s="208"/>
      <c r="H131" s="208"/>
      <c r="I131" s="107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2:43" x14ac:dyDescent="0.15">
      <c r="B132" s="305" t="s">
        <v>13</v>
      </c>
      <c r="C132" s="305" t="s">
        <v>217</v>
      </c>
      <c r="D132" s="305" t="s">
        <v>218</v>
      </c>
      <c r="F132" s="208"/>
      <c r="G132" s="208"/>
      <c r="H132" s="208"/>
      <c r="I132" s="107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</row>
    <row r="133" spans="2:43" x14ac:dyDescent="0.15">
      <c r="B133" s="305" t="s">
        <v>13</v>
      </c>
      <c r="C133" s="305" t="s">
        <v>306</v>
      </c>
      <c r="D133" s="305" t="s">
        <v>181</v>
      </c>
      <c r="F133" s="208"/>
      <c r="G133" s="208"/>
      <c r="H133" s="208"/>
      <c r="I133" s="107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</row>
    <row r="134" spans="2:43" x14ac:dyDescent="0.15">
      <c r="B134" s="305" t="s">
        <v>13</v>
      </c>
      <c r="C134" s="305" t="s">
        <v>336</v>
      </c>
      <c r="D134" s="305" t="s">
        <v>335</v>
      </c>
      <c r="F134" s="208"/>
      <c r="G134" s="208"/>
      <c r="H134" s="208"/>
      <c r="I134" s="107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</row>
    <row r="135" spans="2:43" x14ac:dyDescent="0.15">
      <c r="B135" s="305" t="s">
        <v>13</v>
      </c>
      <c r="C135" s="305" t="s">
        <v>384</v>
      </c>
      <c r="D135" s="305" t="s">
        <v>385</v>
      </c>
      <c r="F135" s="208"/>
      <c r="G135" s="208"/>
      <c r="H135" s="208"/>
      <c r="I135" s="107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</row>
    <row r="136" spans="2:43" x14ac:dyDescent="0.15">
      <c r="B136" s="305" t="s">
        <v>13</v>
      </c>
      <c r="C136" s="305" t="s">
        <v>307</v>
      </c>
      <c r="D136" s="305" t="s">
        <v>250</v>
      </c>
      <c r="F136" s="208"/>
      <c r="G136" s="208"/>
      <c r="H136" s="208"/>
      <c r="I136" s="107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2:43" x14ac:dyDescent="0.15">
      <c r="B137" s="305" t="s">
        <v>13</v>
      </c>
      <c r="C137" s="305" t="s">
        <v>309</v>
      </c>
      <c r="D137" s="305" t="s">
        <v>308</v>
      </c>
      <c r="F137" s="208"/>
      <c r="G137" s="208"/>
      <c r="H137" s="208"/>
      <c r="I137" s="107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</row>
    <row r="138" spans="2:43" x14ac:dyDescent="0.15">
      <c r="B138" s="305" t="s">
        <v>13</v>
      </c>
      <c r="C138" s="305" t="s">
        <v>219</v>
      </c>
      <c r="D138" s="305" t="s">
        <v>186</v>
      </c>
      <c r="F138" s="208"/>
      <c r="G138" s="208"/>
      <c r="H138" s="208"/>
      <c r="I138" s="107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2:43" x14ac:dyDescent="0.15">
      <c r="B139" s="305" t="s">
        <v>13</v>
      </c>
      <c r="C139" s="305" t="s">
        <v>545</v>
      </c>
      <c r="D139" s="305" t="s">
        <v>544</v>
      </c>
      <c r="F139" s="208"/>
      <c r="G139" s="208"/>
      <c r="H139" s="208"/>
      <c r="I139" s="107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</row>
    <row r="140" spans="2:43" x14ac:dyDescent="0.15">
      <c r="B140" s="305" t="s">
        <v>13</v>
      </c>
      <c r="C140" s="305" t="s">
        <v>220</v>
      </c>
      <c r="D140" s="305" t="s">
        <v>196</v>
      </c>
      <c r="F140" s="208"/>
      <c r="G140" s="208"/>
      <c r="H140" s="208"/>
      <c r="I140" s="107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</row>
    <row r="141" spans="2:43" x14ac:dyDescent="0.15">
      <c r="B141" s="305" t="s">
        <v>13</v>
      </c>
      <c r="C141" s="305" t="s">
        <v>386</v>
      </c>
      <c r="D141" s="305" t="s">
        <v>387</v>
      </c>
      <c r="F141" s="208"/>
      <c r="G141" s="208"/>
      <c r="H141" s="208"/>
      <c r="I141" s="107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2:43" x14ac:dyDescent="0.15">
      <c r="B142" s="305" t="s">
        <v>13</v>
      </c>
      <c r="C142" s="305" t="s">
        <v>221</v>
      </c>
      <c r="D142" s="305" t="s">
        <v>388</v>
      </c>
      <c r="F142" s="208"/>
      <c r="G142" s="208"/>
      <c r="H142" s="208"/>
      <c r="I142" s="107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</row>
    <row r="143" spans="2:43" x14ac:dyDescent="0.15">
      <c r="B143" s="305">
        <v>14</v>
      </c>
      <c r="C143" s="305"/>
      <c r="D143" s="305"/>
      <c r="F143" s="208"/>
      <c r="G143" s="208"/>
      <c r="H143" s="208"/>
      <c r="I143" s="107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</row>
    <row r="144" spans="2:43" x14ac:dyDescent="0.15">
      <c r="B144" s="305" t="s">
        <v>14</v>
      </c>
      <c r="C144" s="305" t="s">
        <v>222</v>
      </c>
      <c r="D144" s="305" t="s">
        <v>169</v>
      </c>
      <c r="F144" s="208"/>
      <c r="G144" s="208"/>
      <c r="H144" s="208"/>
      <c r="I144" s="107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</row>
    <row r="145" spans="2:43" x14ac:dyDescent="0.15">
      <c r="B145" s="305" t="s">
        <v>14</v>
      </c>
      <c r="C145" s="305" t="s">
        <v>223</v>
      </c>
      <c r="D145" s="305" t="s">
        <v>224</v>
      </c>
      <c r="F145" s="208"/>
      <c r="G145" s="208"/>
      <c r="H145" s="208"/>
      <c r="I145" s="107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</row>
    <row r="146" spans="2:43" x14ac:dyDescent="0.15">
      <c r="B146" s="305" t="s">
        <v>14</v>
      </c>
      <c r="C146" s="305" t="s">
        <v>572</v>
      </c>
      <c r="D146" s="305" t="s">
        <v>163</v>
      </c>
      <c r="F146" s="208"/>
      <c r="G146" s="208"/>
      <c r="H146" s="208"/>
      <c r="I146" s="107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</row>
    <row r="147" spans="2:43" x14ac:dyDescent="0.15">
      <c r="B147" s="305" t="s">
        <v>14</v>
      </c>
      <c r="C147" s="305" t="s">
        <v>332</v>
      </c>
      <c r="D147" s="305" t="s">
        <v>285</v>
      </c>
      <c r="F147" s="208"/>
      <c r="G147" s="208"/>
      <c r="H147" s="208"/>
      <c r="I147" s="107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2:43" x14ac:dyDescent="0.15">
      <c r="B148" s="305" t="s">
        <v>14</v>
      </c>
      <c r="C148" s="305" t="s">
        <v>573</v>
      </c>
      <c r="D148" s="305" t="s">
        <v>574</v>
      </c>
      <c r="F148" s="208"/>
      <c r="G148" s="208"/>
      <c r="H148" s="208"/>
      <c r="I148" s="107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</row>
    <row r="149" spans="2:43" x14ac:dyDescent="0.15">
      <c r="B149" s="305" t="s">
        <v>14</v>
      </c>
      <c r="C149" s="305" t="s">
        <v>389</v>
      </c>
      <c r="D149" s="305" t="s">
        <v>237</v>
      </c>
      <c r="F149" s="208"/>
      <c r="G149" s="208"/>
      <c r="H149" s="208"/>
      <c r="I149" s="107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</row>
    <row r="150" spans="2:43" x14ac:dyDescent="0.15">
      <c r="B150" s="305" t="s">
        <v>14</v>
      </c>
      <c r="C150" s="305" t="s">
        <v>575</v>
      </c>
      <c r="D150" s="305" t="s">
        <v>231</v>
      </c>
      <c r="F150" s="208"/>
      <c r="G150" s="208"/>
      <c r="H150" s="208"/>
      <c r="I150" s="107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</row>
    <row r="151" spans="2:43" x14ac:dyDescent="0.15">
      <c r="B151" s="305" t="s">
        <v>14</v>
      </c>
      <c r="C151" s="305" t="s">
        <v>225</v>
      </c>
      <c r="D151" s="305" t="s">
        <v>226</v>
      </c>
      <c r="F151" s="208"/>
      <c r="G151" s="208"/>
      <c r="H151" s="208"/>
      <c r="I151" s="107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</row>
    <row r="152" spans="2:43" x14ac:dyDescent="0.15">
      <c r="B152" s="305" t="s">
        <v>14</v>
      </c>
      <c r="C152" s="305" t="s">
        <v>337</v>
      </c>
      <c r="D152" s="305" t="s">
        <v>250</v>
      </c>
      <c r="F152" s="208"/>
      <c r="G152" s="208"/>
      <c r="H152" s="208"/>
      <c r="I152" s="107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</row>
    <row r="153" spans="2:43" x14ac:dyDescent="0.15">
      <c r="B153" s="305" t="s">
        <v>14</v>
      </c>
      <c r="C153" s="305" t="s">
        <v>227</v>
      </c>
      <c r="D153" s="305" t="s">
        <v>228</v>
      </c>
      <c r="F153" s="208"/>
      <c r="G153" s="208"/>
      <c r="H153" s="208"/>
      <c r="I153" s="107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</row>
    <row r="154" spans="2:43" x14ac:dyDescent="0.15">
      <c r="B154" s="305" t="s">
        <v>14</v>
      </c>
      <c r="C154" s="305" t="s">
        <v>390</v>
      </c>
      <c r="D154" s="305" t="s">
        <v>391</v>
      </c>
      <c r="F154" s="208"/>
      <c r="G154" s="208"/>
      <c r="H154" s="208"/>
      <c r="I154" s="107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</row>
    <row r="155" spans="2:43" x14ac:dyDescent="0.15">
      <c r="B155" s="305" t="s">
        <v>14</v>
      </c>
      <c r="C155" s="305" t="s">
        <v>288</v>
      </c>
      <c r="D155" s="305" t="s">
        <v>289</v>
      </c>
      <c r="F155" s="208"/>
      <c r="G155" s="208"/>
      <c r="H155" s="208"/>
      <c r="I155" s="107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</row>
    <row r="156" spans="2:43" x14ac:dyDescent="0.15">
      <c r="B156" s="305" t="s">
        <v>14</v>
      </c>
      <c r="C156" s="305" t="s">
        <v>310</v>
      </c>
      <c r="D156" s="305" t="s">
        <v>392</v>
      </c>
      <c r="F156" s="208"/>
      <c r="G156" s="208"/>
      <c r="H156" s="208"/>
      <c r="I156" s="107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</row>
    <row r="157" spans="2:43" x14ac:dyDescent="0.15">
      <c r="B157" s="305" t="s">
        <v>14</v>
      </c>
      <c r="C157" s="305" t="s">
        <v>229</v>
      </c>
      <c r="D157" s="305" t="s">
        <v>230</v>
      </c>
      <c r="F157" s="208"/>
      <c r="G157" s="208"/>
      <c r="H157" s="208"/>
      <c r="I157" s="107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</row>
    <row r="158" spans="2:43" x14ac:dyDescent="0.15">
      <c r="B158" s="305" t="s">
        <v>14</v>
      </c>
      <c r="C158" s="305" t="s">
        <v>344</v>
      </c>
      <c r="D158" s="305" t="s">
        <v>231</v>
      </c>
      <c r="F158" s="208"/>
      <c r="G158" s="208"/>
      <c r="H158" s="208"/>
      <c r="I158" s="107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</row>
    <row r="159" spans="2:43" x14ac:dyDescent="0.15">
      <c r="B159" s="305">
        <v>15</v>
      </c>
      <c r="C159" s="305"/>
      <c r="D159" s="305"/>
      <c r="F159" s="208"/>
      <c r="G159" s="208"/>
      <c r="H159" s="208"/>
      <c r="I159" s="107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</row>
    <row r="160" spans="2:43" x14ac:dyDescent="0.15">
      <c r="B160" s="305" t="s">
        <v>15</v>
      </c>
      <c r="C160" s="305" t="s">
        <v>576</v>
      </c>
      <c r="D160" s="305" t="s">
        <v>187</v>
      </c>
      <c r="F160" s="208"/>
      <c r="G160" s="208"/>
      <c r="H160" s="208"/>
      <c r="I160" s="107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</row>
    <row r="161" spans="2:43" x14ac:dyDescent="0.15">
      <c r="B161" s="305" t="s">
        <v>15</v>
      </c>
      <c r="C161" s="305" t="s">
        <v>232</v>
      </c>
      <c r="D161" s="305" t="s">
        <v>233</v>
      </c>
      <c r="F161" s="208"/>
      <c r="G161" s="208"/>
      <c r="H161" s="208"/>
      <c r="I161" s="107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</row>
    <row r="162" spans="2:43" x14ac:dyDescent="0.15">
      <c r="B162" s="305" t="s">
        <v>15</v>
      </c>
      <c r="C162" s="305" t="s">
        <v>290</v>
      </c>
      <c r="D162" s="305" t="s">
        <v>291</v>
      </c>
      <c r="F162" s="208"/>
      <c r="G162" s="208"/>
      <c r="H162" s="208"/>
      <c r="I162" s="107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</row>
    <row r="163" spans="2:43" x14ac:dyDescent="0.15">
      <c r="B163" s="305" t="s">
        <v>15</v>
      </c>
      <c r="C163" s="305" t="s">
        <v>234</v>
      </c>
      <c r="D163" s="305" t="s">
        <v>235</v>
      </c>
      <c r="F163" s="208"/>
      <c r="G163" s="208"/>
      <c r="H163" s="208"/>
      <c r="I163" s="107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</row>
    <row r="164" spans="2:43" x14ac:dyDescent="0.15">
      <c r="B164" s="305" t="s">
        <v>15</v>
      </c>
      <c r="C164" s="305" t="s">
        <v>339</v>
      </c>
      <c r="D164" s="305" t="s">
        <v>338</v>
      </c>
      <c r="F164" s="208"/>
      <c r="G164" s="208"/>
      <c r="H164" s="208"/>
      <c r="I164" s="107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</row>
    <row r="165" spans="2:43" x14ac:dyDescent="0.15">
      <c r="B165" s="305" t="s">
        <v>15</v>
      </c>
      <c r="C165" s="305" t="s">
        <v>236</v>
      </c>
      <c r="D165" s="305" t="s">
        <v>237</v>
      </c>
      <c r="F165" s="208"/>
      <c r="G165" s="208"/>
      <c r="H165" s="208"/>
      <c r="I165" s="107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</row>
    <row r="166" spans="2:43" x14ac:dyDescent="0.15">
      <c r="B166" s="305">
        <v>6</v>
      </c>
      <c r="C166" s="305"/>
      <c r="D166" s="305"/>
      <c r="F166" s="208"/>
      <c r="G166" s="208"/>
      <c r="H166" s="208"/>
      <c r="I166" s="107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2:43" x14ac:dyDescent="0.15">
      <c r="B167" s="305" t="s">
        <v>16</v>
      </c>
      <c r="C167" s="305" t="s">
        <v>238</v>
      </c>
      <c r="D167" s="305" t="s">
        <v>186</v>
      </c>
      <c r="F167" s="208"/>
      <c r="G167" s="208"/>
      <c r="H167" s="208"/>
      <c r="I167" s="107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2:43" x14ac:dyDescent="0.15">
      <c r="B168" s="305" t="s">
        <v>16</v>
      </c>
      <c r="C168" s="305" t="s">
        <v>393</v>
      </c>
      <c r="D168" s="305" t="s">
        <v>163</v>
      </c>
      <c r="F168" s="208"/>
      <c r="G168" s="208"/>
      <c r="H168" s="208"/>
      <c r="I168" s="107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</row>
    <row r="169" spans="2:43" x14ac:dyDescent="0.15">
      <c r="B169" s="305" t="s">
        <v>16</v>
      </c>
      <c r="C169" s="305" t="s">
        <v>239</v>
      </c>
      <c r="D169" s="305" t="s">
        <v>240</v>
      </c>
      <c r="F169" s="208"/>
      <c r="G169" s="208"/>
      <c r="H169" s="208"/>
      <c r="I169" s="107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2:43" x14ac:dyDescent="0.15">
      <c r="B170" s="305" t="s">
        <v>16</v>
      </c>
      <c r="C170" s="305" t="s">
        <v>241</v>
      </c>
      <c r="D170" s="305" t="s">
        <v>242</v>
      </c>
      <c r="E170" s="208"/>
      <c r="F170" s="208"/>
      <c r="G170" s="208"/>
      <c r="H170" s="208"/>
      <c r="I170" s="107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2:43" x14ac:dyDescent="0.15">
      <c r="B171" s="305" t="s">
        <v>16</v>
      </c>
      <c r="C171" s="305" t="s">
        <v>243</v>
      </c>
      <c r="D171" s="305" t="s">
        <v>244</v>
      </c>
      <c r="E171" s="208"/>
      <c r="F171" s="208"/>
      <c r="G171" s="208"/>
      <c r="H171" s="208"/>
      <c r="I171" s="107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</row>
    <row r="172" spans="2:43" x14ac:dyDescent="0.15">
      <c r="B172" s="305" t="s">
        <v>16</v>
      </c>
      <c r="C172" s="305" t="s">
        <v>245</v>
      </c>
      <c r="D172" s="305" t="s">
        <v>186</v>
      </c>
      <c r="E172" s="208"/>
      <c r="F172" s="208"/>
      <c r="G172" s="208"/>
      <c r="H172" s="208"/>
      <c r="I172" s="107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</row>
    <row r="173" spans="2:43" x14ac:dyDescent="0.15">
      <c r="B173" s="305" t="s">
        <v>16</v>
      </c>
      <c r="C173" s="305" t="s">
        <v>246</v>
      </c>
      <c r="D173" s="305" t="s">
        <v>247</v>
      </c>
      <c r="E173" s="208"/>
      <c r="F173" s="208"/>
      <c r="G173" s="208"/>
      <c r="H173" s="208"/>
      <c r="I173" s="107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</row>
    <row r="174" spans="2:43" x14ac:dyDescent="0.15">
      <c r="B174" s="305">
        <v>7</v>
      </c>
      <c r="C174" s="305"/>
      <c r="D174" s="305"/>
      <c r="E174" s="208"/>
      <c r="F174" s="208"/>
      <c r="G174" s="208"/>
      <c r="H174" s="208"/>
      <c r="I174" s="107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</row>
    <row r="175" spans="2:43" x14ac:dyDescent="0.15">
      <c r="B175" s="305" t="s">
        <v>17</v>
      </c>
      <c r="C175" s="305" t="s">
        <v>394</v>
      </c>
      <c r="D175" s="305" t="s">
        <v>375</v>
      </c>
      <c r="E175" s="208"/>
      <c r="F175" s="208"/>
      <c r="G175" s="208"/>
      <c r="H175" s="208"/>
      <c r="I175" s="107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</row>
    <row r="176" spans="2:43" x14ac:dyDescent="0.15">
      <c r="B176" s="305" t="s">
        <v>17</v>
      </c>
      <c r="C176" s="305" t="s">
        <v>248</v>
      </c>
      <c r="D176" s="305" t="s">
        <v>221</v>
      </c>
      <c r="E176" s="208"/>
      <c r="F176" s="208"/>
      <c r="G176" s="208"/>
      <c r="H176" s="208"/>
      <c r="I176" s="107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</row>
    <row r="177" spans="2:43" x14ac:dyDescent="0.15">
      <c r="B177" s="305" t="s">
        <v>17</v>
      </c>
      <c r="C177" s="305" t="s">
        <v>341</v>
      </c>
      <c r="D177" s="305" t="s">
        <v>340</v>
      </c>
      <c r="E177" s="175"/>
      <c r="F177" s="208"/>
      <c r="G177" s="208"/>
      <c r="H177" s="208"/>
      <c r="I177" s="107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</row>
    <row r="178" spans="2:43" x14ac:dyDescent="0.15">
      <c r="B178" s="305">
        <v>3</v>
      </c>
      <c r="C178" s="305"/>
      <c r="D178" s="305"/>
      <c r="E178" s="175"/>
      <c r="F178" s="208"/>
      <c r="G178" s="208"/>
      <c r="H178" s="208"/>
      <c r="I178" s="107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</row>
    <row r="179" spans="2:43" x14ac:dyDescent="0.15">
      <c r="B179" s="305" t="s">
        <v>18</v>
      </c>
      <c r="C179" s="305" t="s">
        <v>253</v>
      </c>
      <c r="D179" s="305" t="s">
        <v>254</v>
      </c>
      <c r="E179" s="175"/>
      <c r="F179" s="208"/>
      <c r="G179" s="208"/>
      <c r="H179" s="208"/>
      <c r="I179" s="107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</row>
    <row r="180" spans="2:43" x14ac:dyDescent="0.15">
      <c r="B180" s="305" t="s">
        <v>18</v>
      </c>
      <c r="C180" s="305" t="s">
        <v>395</v>
      </c>
      <c r="D180" s="305" t="s">
        <v>396</v>
      </c>
      <c r="E180" s="175"/>
      <c r="F180" s="208"/>
      <c r="G180" s="208"/>
      <c r="H180" s="208"/>
      <c r="I180" s="107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</row>
    <row r="181" spans="2:43" ht="15" x14ac:dyDescent="0.2">
      <c r="B181" s="315">
        <v>2</v>
      </c>
      <c r="C181" s="316"/>
      <c r="D181" s="213"/>
      <c r="E181" s="175"/>
      <c r="F181" s="208"/>
      <c r="G181" s="208"/>
      <c r="H181" s="208"/>
      <c r="I181" s="107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</row>
    <row r="182" spans="2:43" ht="15" x14ac:dyDescent="0.2">
      <c r="B182" s="315"/>
      <c r="C182" s="316"/>
      <c r="D182" s="213"/>
      <c r="E182" s="175"/>
      <c r="F182" s="208"/>
      <c r="G182" s="208"/>
      <c r="H182" s="208"/>
      <c r="I182" s="107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</row>
    <row r="183" spans="2:43" ht="15" x14ac:dyDescent="0.2">
      <c r="B183" s="315"/>
      <c r="C183" s="316"/>
      <c r="D183" s="213"/>
      <c r="E183" s="175"/>
      <c r="F183" s="208"/>
      <c r="G183" s="208"/>
      <c r="H183" s="208"/>
      <c r="I183" s="107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2:43" ht="15" x14ac:dyDescent="0.2">
      <c r="B184" s="315"/>
      <c r="C184" s="316"/>
      <c r="D184" s="213"/>
      <c r="E184" s="175"/>
      <c r="F184" s="208"/>
      <c r="G184" s="208"/>
      <c r="H184" s="208"/>
      <c r="I184" s="107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2:43" ht="15" x14ac:dyDescent="0.2">
      <c r="B185" s="317"/>
      <c r="C185" s="316"/>
      <c r="D185" s="213"/>
      <c r="E185" s="175"/>
      <c r="F185" s="208"/>
      <c r="G185" s="208"/>
      <c r="H185" s="208"/>
      <c r="I185" s="107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2:43" ht="15" x14ac:dyDescent="0.2">
      <c r="B186" s="315"/>
      <c r="C186" s="316"/>
      <c r="D186" s="213"/>
      <c r="E186" s="175"/>
      <c r="F186" s="208"/>
      <c r="G186" s="208"/>
      <c r="H186" s="208"/>
      <c r="I186" s="107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</row>
    <row r="187" spans="2:43" ht="15" x14ac:dyDescent="0.2">
      <c r="B187" s="315"/>
      <c r="C187" s="316"/>
      <c r="D187" s="213"/>
      <c r="E187" s="12"/>
      <c r="F187" s="208"/>
      <c r="G187" s="208"/>
      <c r="H187" s="208"/>
      <c r="I187" s="107"/>
      <c r="K187" s="511"/>
      <c r="L187" s="511"/>
      <c r="M187" s="511"/>
    </row>
    <row r="188" spans="2:43" ht="15" x14ac:dyDescent="0.2">
      <c r="B188" s="315"/>
      <c r="C188" s="316"/>
      <c r="D188" s="213"/>
      <c r="E188" s="12"/>
      <c r="F188" s="208"/>
      <c r="G188" s="208"/>
      <c r="H188" s="208"/>
      <c r="I188" s="107"/>
    </row>
    <row r="189" spans="2:43" ht="15" x14ac:dyDescent="0.2">
      <c r="B189" s="315"/>
      <c r="C189" s="316"/>
      <c r="D189" s="213"/>
      <c r="E189" s="12"/>
      <c r="F189" s="208"/>
      <c r="G189" s="208"/>
      <c r="H189" s="208"/>
      <c r="I189" s="107"/>
    </row>
    <row r="190" spans="2:43" ht="15" x14ac:dyDescent="0.2">
      <c r="B190" s="315"/>
      <c r="C190" s="316"/>
      <c r="D190" s="213"/>
      <c r="E190" s="12"/>
      <c r="F190" s="208"/>
      <c r="G190" s="208"/>
      <c r="H190" s="208"/>
      <c r="I190" s="107"/>
    </row>
    <row r="191" spans="2:43" ht="15" x14ac:dyDescent="0.2">
      <c r="B191" s="315"/>
      <c r="C191" s="316"/>
      <c r="D191" s="213"/>
      <c r="E191" s="12"/>
      <c r="F191" s="208"/>
      <c r="G191" s="208"/>
      <c r="H191" s="208"/>
      <c r="I191" s="107"/>
    </row>
    <row r="192" spans="2:43" ht="15" x14ac:dyDescent="0.2">
      <c r="B192" s="315"/>
      <c r="C192" s="316"/>
      <c r="D192" s="213"/>
      <c r="E192" s="12"/>
      <c r="F192" s="208"/>
      <c r="G192" s="208"/>
      <c r="H192" s="208"/>
      <c r="I192" s="107"/>
    </row>
    <row r="193" spans="2:9" ht="15" x14ac:dyDescent="0.2">
      <c r="B193" s="317"/>
      <c r="C193" s="316"/>
      <c r="D193" s="213"/>
      <c r="E193" s="12"/>
      <c r="F193" s="208"/>
      <c r="G193" s="208"/>
      <c r="H193" s="208"/>
      <c r="I193" s="107"/>
    </row>
    <row r="194" spans="2:9" ht="15" x14ac:dyDescent="0.2">
      <c r="B194" s="315"/>
      <c r="C194" s="316"/>
      <c r="D194" s="213"/>
      <c r="E194" s="12"/>
      <c r="F194" s="208"/>
      <c r="G194" s="208"/>
      <c r="H194" s="208"/>
      <c r="I194" s="107"/>
    </row>
    <row r="195" spans="2:9" ht="15" x14ac:dyDescent="0.2">
      <c r="B195" s="315"/>
      <c r="C195" s="316"/>
      <c r="D195" s="213"/>
      <c r="E195" s="12"/>
      <c r="F195" s="208"/>
      <c r="G195" s="208"/>
      <c r="H195" s="208"/>
      <c r="I195" s="107"/>
    </row>
    <row r="196" spans="2:9" ht="15" x14ac:dyDescent="0.2">
      <c r="B196" s="317"/>
      <c r="C196" s="316"/>
      <c r="D196" s="213"/>
      <c r="E196" s="12"/>
      <c r="F196" s="208"/>
      <c r="G196" s="208"/>
      <c r="H196" s="208"/>
      <c r="I196" s="107"/>
    </row>
    <row r="197" spans="2:9" ht="15" x14ac:dyDescent="0.2">
      <c r="B197" s="315"/>
      <c r="C197" s="316"/>
      <c r="D197" s="213"/>
      <c r="E197" s="12"/>
      <c r="F197" s="208"/>
      <c r="G197" s="208"/>
      <c r="H197" s="208"/>
      <c r="I197" s="107"/>
    </row>
    <row r="198" spans="2:9" ht="15" x14ac:dyDescent="0.2">
      <c r="B198" s="317"/>
      <c r="C198" s="107"/>
      <c r="D198" s="213"/>
      <c r="E198" s="12"/>
      <c r="F198" s="208"/>
      <c r="G198" s="208"/>
      <c r="H198" s="208"/>
      <c r="I198" s="107"/>
    </row>
    <row r="199" spans="2:9" ht="15" x14ac:dyDescent="0.2">
      <c r="B199" s="315"/>
      <c r="C199" s="107"/>
      <c r="D199" s="213"/>
      <c r="E199" s="12"/>
      <c r="F199" s="208"/>
      <c r="G199" s="208"/>
      <c r="H199" s="208"/>
      <c r="I199" s="107"/>
    </row>
    <row r="200" spans="2:9" ht="15" x14ac:dyDescent="0.2">
      <c r="B200" s="315"/>
      <c r="C200" s="114"/>
      <c r="D200" s="213"/>
      <c r="E200" s="12"/>
      <c r="F200" s="208"/>
      <c r="G200" s="208"/>
      <c r="H200" s="208"/>
      <c r="I200" s="107"/>
    </row>
    <row r="201" spans="2:9" ht="15" x14ac:dyDescent="0.2">
      <c r="B201" s="212"/>
      <c r="C201" s="107"/>
      <c r="D201" s="213"/>
      <c r="E201" s="12"/>
      <c r="F201" s="208"/>
      <c r="G201" s="208"/>
      <c r="H201" s="208"/>
      <c r="I201" s="107"/>
    </row>
    <row r="202" spans="2:9" ht="15" x14ac:dyDescent="0.2">
      <c r="B202" s="212"/>
      <c r="C202" s="107"/>
      <c r="D202" s="213"/>
      <c r="E202" s="12"/>
      <c r="F202" s="175"/>
      <c r="G202" s="175"/>
      <c r="H202" s="175"/>
      <c r="I202" s="103"/>
    </row>
    <row r="203" spans="2:9" x14ac:dyDescent="0.15">
      <c r="B203" s="156"/>
      <c r="C203" s="156"/>
      <c r="D203" s="156"/>
      <c r="E203" s="12"/>
      <c r="F203" s="175"/>
      <c r="G203" s="175"/>
      <c r="H203" s="175"/>
      <c r="I203" s="103"/>
    </row>
    <row r="204" spans="2:9" x14ac:dyDescent="0.15">
      <c r="B204" s="84"/>
      <c r="C204" s="85"/>
      <c r="D204" s="85"/>
      <c r="E204" s="12"/>
      <c r="F204" s="175"/>
      <c r="G204" s="175"/>
      <c r="H204" s="175"/>
      <c r="I204" s="103"/>
    </row>
    <row r="205" spans="2:9" x14ac:dyDescent="0.15">
      <c r="B205" s="84"/>
      <c r="C205" s="85"/>
      <c r="D205" s="85"/>
      <c r="E205" s="12"/>
      <c r="F205" s="175"/>
      <c r="G205" s="175"/>
      <c r="H205" s="175"/>
      <c r="I205" s="103"/>
    </row>
    <row r="206" spans="2:9" x14ac:dyDescent="0.15">
      <c r="B206" s="84"/>
      <c r="C206" s="85"/>
      <c r="D206" s="85"/>
      <c r="E206" s="12"/>
      <c r="F206" s="175"/>
      <c r="G206" s="175"/>
      <c r="H206" s="175"/>
      <c r="I206" s="103"/>
    </row>
    <row r="207" spans="2:9" x14ac:dyDescent="0.15">
      <c r="B207" s="84"/>
      <c r="C207" s="85"/>
      <c r="D207" s="85"/>
      <c r="E207" s="12"/>
      <c r="F207" s="175"/>
      <c r="G207" s="175"/>
      <c r="H207" s="175"/>
      <c r="I207" s="103"/>
    </row>
    <row r="208" spans="2:9" x14ac:dyDescent="0.15">
      <c r="B208" s="84"/>
      <c r="C208" s="85"/>
      <c r="D208" s="85"/>
      <c r="E208" s="12"/>
      <c r="F208" s="175"/>
      <c r="G208" s="175"/>
      <c r="H208" s="175"/>
      <c r="I208" s="103"/>
    </row>
    <row r="209" spans="2:9" x14ac:dyDescent="0.15">
      <c r="B209" s="84"/>
      <c r="C209" s="85"/>
      <c r="D209" s="85"/>
      <c r="E209" s="12"/>
      <c r="F209" s="175"/>
      <c r="G209" s="175"/>
      <c r="H209" s="175"/>
      <c r="I209" s="103"/>
    </row>
    <row r="210" spans="2:9" x14ac:dyDescent="0.15">
      <c r="B210" s="84"/>
      <c r="C210" s="85"/>
      <c r="D210" s="90"/>
      <c r="E210" s="12"/>
      <c r="F210" s="175"/>
      <c r="G210" s="175"/>
      <c r="H210" s="175"/>
      <c r="I210" s="103"/>
    </row>
    <row r="211" spans="2:9" x14ac:dyDescent="0.15">
      <c r="B211" s="87"/>
      <c r="C211" s="85"/>
      <c r="D211" s="85"/>
      <c r="E211" s="12"/>
      <c r="F211" s="175"/>
      <c r="G211" s="175"/>
      <c r="H211" s="175"/>
      <c r="I211" s="103"/>
    </row>
    <row r="212" spans="2:9" x14ac:dyDescent="0.15">
      <c r="B212" s="84"/>
      <c r="C212" s="85"/>
      <c r="D212" s="85"/>
      <c r="E212" s="12"/>
    </row>
    <row r="213" spans="2:9" x14ac:dyDescent="0.15">
      <c r="B213" s="84"/>
      <c r="C213" s="85"/>
      <c r="D213" s="85"/>
      <c r="E213" s="12"/>
    </row>
    <row r="214" spans="2:9" x14ac:dyDescent="0.15">
      <c r="B214" s="84"/>
      <c r="C214" s="85"/>
      <c r="D214" s="90"/>
      <c r="E214" s="12"/>
    </row>
    <row r="215" spans="2:9" x14ac:dyDescent="0.15">
      <c r="B215" s="84"/>
      <c r="C215" s="85"/>
      <c r="D215" s="85"/>
      <c r="E215" s="12"/>
    </row>
    <row r="216" spans="2:9" x14ac:dyDescent="0.15">
      <c r="B216" s="84"/>
      <c r="C216" s="85"/>
      <c r="D216" s="85"/>
      <c r="E216" s="12"/>
    </row>
    <row r="217" spans="2:9" x14ac:dyDescent="0.15">
      <c r="B217" s="102"/>
      <c r="C217" s="12"/>
      <c r="D217" s="12"/>
      <c r="E217" s="12"/>
    </row>
    <row r="218" spans="2:9" x14ac:dyDescent="0.15">
      <c r="B218" s="84"/>
      <c r="C218" s="85"/>
      <c r="D218" s="85"/>
      <c r="E218" s="12"/>
    </row>
    <row r="219" spans="2:9" x14ac:dyDescent="0.15">
      <c r="B219" s="84"/>
      <c r="C219" s="85"/>
      <c r="D219" s="85"/>
      <c r="E219" s="12"/>
    </row>
    <row r="220" spans="2:9" x14ac:dyDescent="0.15">
      <c r="B220" s="84"/>
      <c r="C220" s="85"/>
      <c r="D220" s="85"/>
      <c r="E220" s="12"/>
    </row>
    <row r="221" spans="2:9" x14ac:dyDescent="0.15">
      <c r="B221" s="84"/>
      <c r="C221" s="85"/>
      <c r="D221" s="85"/>
      <c r="E221" s="12"/>
    </row>
    <row r="222" spans="2:9" x14ac:dyDescent="0.15">
      <c r="B222" s="84"/>
      <c r="C222" s="85"/>
      <c r="D222" s="85"/>
      <c r="E222" s="12"/>
    </row>
    <row r="223" spans="2:9" x14ac:dyDescent="0.15">
      <c r="B223" s="88"/>
      <c r="C223" s="89"/>
      <c r="D223" s="89"/>
      <c r="E223" s="12"/>
    </row>
    <row r="224" spans="2:9" x14ac:dyDescent="0.15">
      <c r="B224" s="84"/>
      <c r="C224" s="85"/>
      <c r="D224" s="85"/>
      <c r="E224" s="12"/>
    </row>
    <row r="225" spans="2:5" x14ac:dyDescent="0.15">
      <c r="B225" s="86"/>
      <c r="C225" s="85"/>
      <c r="D225" s="85"/>
      <c r="E225" s="12"/>
    </row>
    <row r="226" spans="2:5" x14ac:dyDescent="0.15">
      <c r="B226" s="86"/>
      <c r="C226" s="85"/>
      <c r="D226" s="85"/>
      <c r="E226" s="12"/>
    </row>
    <row r="227" spans="2:5" x14ac:dyDescent="0.15">
      <c r="B227" s="88"/>
      <c r="C227" s="89"/>
      <c r="D227" s="89"/>
      <c r="E227" s="12"/>
    </row>
    <row r="228" spans="2:5" x14ac:dyDescent="0.15">
      <c r="B228" s="84"/>
      <c r="C228" s="85"/>
      <c r="D228" s="85"/>
      <c r="E228" s="12"/>
    </row>
    <row r="229" spans="2:5" x14ac:dyDescent="0.15">
      <c r="B229" s="84"/>
      <c r="C229" s="85"/>
      <c r="D229" s="85"/>
      <c r="E229" s="12"/>
    </row>
    <row r="230" spans="2:5" x14ac:dyDescent="0.15">
      <c r="B230" s="84"/>
      <c r="C230" s="85"/>
      <c r="D230" s="85"/>
      <c r="E230" s="12"/>
    </row>
    <row r="231" spans="2:5" x14ac:dyDescent="0.15">
      <c r="B231" s="84"/>
      <c r="C231" s="85"/>
      <c r="D231" s="85"/>
      <c r="E231" s="12"/>
    </row>
    <row r="232" spans="2:5" x14ac:dyDescent="0.15">
      <c r="B232" s="84"/>
      <c r="C232" s="85"/>
      <c r="D232" s="85"/>
      <c r="E232" s="12"/>
    </row>
    <row r="233" spans="2:5" x14ac:dyDescent="0.15">
      <c r="B233" s="84"/>
      <c r="C233" s="85"/>
      <c r="D233" s="85"/>
      <c r="E233" s="12"/>
    </row>
    <row r="234" spans="2:5" x14ac:dyDescent="0.15">
      <c r="B234" s="84"/>
      <c r="C234" s="85"/>
      <c r="D234" s="85"/>
      <c r="E234" s="12"/>
    </row>
    <row r="235" spans="2:5" x14ac:dyDescent="0.15">
      <c r="B235" s="84"/>
      <c r="C235" s="85"/>
      <c r="D235" s="85"/>
      <c r="E235" s="12"/>
    </row>
    <row r="236" spans="2:5" x14ac:dyDescent="0.15">
      <c r="B236" s="84"/>
      <c r="C236" s="85"/>
      <c r="D236" s="85"/>
    </row>
    <row r="237" spans="2:5" x14ac:dyDescent="0.15">
      <c r="B237" s="102"/>
      <c r="C237" s="12"/>
      <c r="D237" s="12"/>
    </row>
    <row r="238" spans="2:5" x14ac:dyDescent="0.15">
      <c r="B238" s="84"/>
      <c r="C238" s="85"/>
      <c r="D238" s="85"/>
    </row>
    <row r="239" spans="2:5" x14ac:dyDescent="0.15">
      <c r="B239" s="84"/>
      <c r="C239" s="85"/>
      <c r="D239" s="12"/>
    </row>
    <row r="240" spans="2:5" x14ac:dyDescent="0.15">
      <c r="B240" s="87"/>
      <c r="C240" s="76"/>
      <c r="D240" s="76"/>
    </row>
    <row r="241" spans="2:4" x14ac:dyDescent="0.15">
      <c r="B241" s="84"/>
      <c r="C241" s="85"/>
      <c r="D241" s="85"/>
    </row>
    <row r="242" spans="2:4" x14ac:dyDescent="0.15">
      <c r="B242" s="84"/>
      <c r="C242" s="85"/>
      <c r="D242" s="85"/>
    </row>
    <row r="243" spans="2:4" x14ac:dyDescent="0.15">
      <c r="B243" s="84"/>
      <c r="C243" s="85"/>
      <c r="D243" s="85"/>
    </row>
    <row r="244" spans="2:4" x14ac:dyDescent="0.15">
      <c r="B244" s="84"/>
      <c r="C244" s="85"/>
      <c r="D244" s="85"/>
    </row>
    <row r="245" spans="2:4" x14ac:dyDescent="0.15">
      <c r="B245" s="84"/>
      <c r="C245" s="85"/>
      <c r="D245" s="85"/>
    </row>
    <row r="246" spans="2:4" x14ac:dyDescent="0.15">
      <c r="B246" s="84"/>
      <c r="C246" s="85"/>
      <c r="D246" s="85"/>
    </row>
    <row r="247" spans="2:4" x14ac:dyDescent="0.15">
      <c r="B247" s="84"/>
      <c r="C247" s="85"/>
      <c r="D247" s="85"/>
    </row>
    <row r="248" spans="2:4" x14ac:dyDescent="0.15">
      <c r="B248" s="84"/>
      <c r="C248" s="85"/>
      <c r="D248" s="90"/>
    </row>
    <row r="249" spans="2:4" x14ac:dyDescent="0.15">
      <c r="B249" s="84"/>
      <c r="C249" s="85"/>
      <c r="D249" s="90"/>
    </row>
  </sheetData>
  <sheetProtection password="CC39" sheet="1" objects="1" scenarios="1"/>
  <sortState ref="B5:H19">
    <sortCondition ref="B5:B19"/>
  </sortState>
  <customSheetViews>
    <customSheetView guid="{43928018-20FC-6C49-94FA-568504086177}" showPageBreaks="1" fitToPage="1" printArea="1" view="pageLayout" topLeftCell="A25">
      <selection activeCell="N45" sqref="N45:Q126"/>
      <pageMargins left="3.9722222222222221E-2" right="0.39370078740157483" top="0.39370078740157483" bottom="0.39370078740157483" header="0.51181102362204722" footer="0.51181102362204722"/>
      <printOptions gridLines="1"/>
      <pageSetup paperSize="9" scale="31" orientation="portrait" horizontalDpi="360" verticalDpi="360" r:id="rId1"/>
      <headerFooter alignWithMargins="0"/>
    </customSheetView>
  </customSheetViews>
  <phoneticPr fontId="8" type="noConversion"/>
  <printOptions gridLines="1"/>
  <pageMargins left="3.9722222222222221E-2" right="0.39370078740157483" top="0.39370078740157483" bottom="0.39370078740157483" header="0.51181102362204722" footer="0.51181102362204722"/>
  <pageSetup paperSize="9" scale="31" orientation="portrait" horizontalDpi="360" verticalDpi="360" r:id="rId2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customSheetViews>
    <customSheetView guid="{43928018-20FC-6C49-94FA-56850408617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CC66"/>
    <pageSetUpPr fitToPage="1"/>
  </sheetPr>
  <dimension ref="A1:AB106"/>
  <sheetViews>
    <sheetView workbookViewId="0">
      <selection activeCell="L21" sqref="L21"/>
    </sheetView>
  </sheetViews>
  <sheetFormatPr baseColWidth="10" defaultColWidth="9.1640625" defaultRowHeight="13" x14ac:dyDescent="0.15"/>
  <cols>
    <col min="1" max="1" width="15.1640625" style="105" customWidth="1"/>
    <col min="2" max="5" width="12.6640625" style="105" customWidth="1"/>
    <col min="6" max="6" width="12.6640625" style="106" customWidth="1"/>
    <col min="7" max="7" width="7.33203125" style="109" bestFit="1" customWidth="1"/>
    <col min="8" max="8" width="9.5" style="109" bestFit="1" customWidth="1"/>
    <col min="9" max="9" width="11.5" style="109" bestFit="1" customWidth="1"/>
    <col min="10" max="11" width="9.5" style="109" customWidth="1"/>
    <col min="12" max="12" width="13.83203125" style="109" bestFit="1" customWidth="1"/>
    <col min="13" max="28" width="9.1640625" style="109"/>
    <col min="29" max="16384" width="9.1640625" style="107"/>
  </cols>
  <sheetData>
    <row r="1" spans="1:28" ht="12.75" customHeight="1" x14ac:dyDescent="0.15">
      <c r="A1" s="114" t="s">
        <v>488</v>
      </c>
      <c r="B1" s="114"/>
      <c r="I1" s="114"/>
      <c r="J1" s="114"/>
      <c r="K1" s="105"/>
      <c r="L1" s="105"/>
      <c r="M1" s="105"/>
      <c r="N1" s="106"/>
    </row>
    <row r="2" spans="1:28" ht="12.75" customHeight="1" x14ac:dyDescent="0.15">
      <c r="A2" s="114" t="s">
        <v>489</v>
      </c>
      <c r="B2" s="114"/>
      <c r="E2" s="224" t="s">
        <v>349</v>
      </c>
      <c r="F2" s="106">
        <v>671</v>
      </c>
      <c r="I2" s="114"/>
      <c r="J2" s="114"/>
      <c r="K2" s="105"/>
      <c r="L2" s="105"/>
      <c r="M2" s="105"/>
      <c r="N2" s="106"/>
    </row>
    <row r="3" spans="1:28" ht="12.75" customHeight="1" x14ac:dyDescent="0.15">
      <c r="I3" s="105"/>
      <c r="J3" s="105"/>
      <c r="K3" s="105"/>
      <c r="L3" s="105"/>
      <c r="M3" s="105"/>
      <c r="N3" s="106"/>
    </row>
    <row r="4" spans="1:28" ht="12.75" customHeight="1" x14ac:dyDescent="0.15">
      <c r="A4" s="173" t="s">
        <v>1</v>
      </c>
      <c r="B4" s="184" t="s">
        <v>26</v>
      </c>
      <c r="C4" s="184" t="s">
        <v>33</v>
      </c>
      <c r="D4" s="184" t="s">
        <v>33</v>
      </c>
      <c r="E4" s="184" t="s">
        <v>3</v>
      </c>
      <c r="F4" s="203" t="s">
        <v>27</v>
      </c>
      <c r="G4" s="17"/>
      <c r="H4" s="17"/>
      <c r="I4" s="114"/>
      <c r="J4" s="77"/>
      <c r="K4" s="77"/>
      <c r="L4" s="77"/>
      <c r="M4" s="77"/>
      <c r="N4" s="78"/>
    </row>
    <row r="5" spans="1:28" ht="12.75" customHeight="1" x14ac:dyDescent="0.15">
      <c r="A5" s="173"/>
      <c r="B5" s="184" t="s">
        <v>36</v>
      </c>
      <c r="C5" s="184" t="s">
        <v>34</v>
      </c>
      <c r="D5" s="184" t="s">
        <v>74</v>
      </c>
      <c r="E5" s="184" t="s">
        <v>33</v>
      </c>
      <c r="F5" s="203" t="s">
        <v>24</v>
      </c>
      <c r="G5" s="17"/>
      <c r="H5" s="17"/>
      <c r="I5" s="114"/>
      <c r="J5" s="77"/>
      <c r="K5" s="77"/>
      <c r="V5" s="107"/>
      <c r="W5" s="107"/>
      <c r="X5" s="107"/>
      <c r="Y5" s="107"/>
      <c r="Z5" s="107"/>
      <c r="AA5" s="107"/>
      <c r="AB5" s="107"/>
    </row>
    <row r="6" spans="1:28" ht="12.75" customHeight="1" x14ac:dyDescent="0.15">
      <c r="A6" s="185" t="s">
        <v>4</v>
      </c>
      <c r="B6" s="363">
        <v>41</v>
      </c>
      <c r="C6" s="363">
        <v>49</v>
      </c>
      <c r="D6" s="363">
        <v>344</v>
      </c>
      <c r="E6" s="364">
        <f>SUM(B6:D6)</f>
        <v>434</v>
      </c>
      <c r="F6" s="194">
        <f>$F$2/E6</f>
        <v>1.5460829493087558</v>
      </c>
      <c r="I6" s="105"/>
      <c r="J6" s="107"/>
      <c r="K6" s="107"/>
      <c r="V6" s="107"/>
      <c r="W6" s="107"/>
      <c r="X6" s="107"/>
      <c r="Y6" s="107"/>
      <c r="Z6" s="107"/>
      <c r="AA6" s="107"/>
      <c r="AB6" s="107"/>
    </row>
    <row r="7" spans="1:28" ht="12.75" customHeight="1" x14ac:dyDescent="0.15">
      <c r="A7" s="185" t="s">
        <v>5</v>
      </c>
      <c r="B7" s="363">
        <v>57</v>
      </c>
      <c r="C7" s="363">
        <v>47</v>
      </c>
      <c r="D7" s="363">
        <v>337</v>
      </c>
      <c r="E7" s="364">
        <f>SUM(B7:D7)</f>
        <v>441</v>
      </c>
      <c r="F7" s="194">
        <f t="shared" ref="F7:F20" si="0">$F$2/E7</f>
        <v>1.5215419501133787</v>
      </c>
      <c r="I7" s="105"/>
      <c r="J7" s="107"/>
      <c r="K7" s="107"/>
      <c r="V7" s="107"/>
      <c r="W7" s="107"/>
      <c r="X7" s="107"/>
      <c r="Y7" s="107"/>
      <c r="Z7" s="107"/>
      <c r="AA7" s="107"/>
      <c r="AB7" s="107"/>
    </row>
    <row r="8" spans="1:28" ht="12.75" customHeight="1" x14ac:dyDescent="0.15">
      <c r="A8" s="185" t="s">
        <v>6</v>
      </c>
      <c r="B8" s="363">
        <v>3</v>
      </c>
      <c r="C8" s="363">
        <v>0</v>
      </c>
      <c r="D8" s="363">
        <v>30</v>
      </c>
      <c r="E8" s="364">
        <f>SUM(B8:D8)</f>
        <v>33</v>
      </c>
      <c r="F8" s="194">
        <f t="shared" si="0"/>
        <v>20.333333333333332</v>
      </c>
      <c r="I8" s="105"/>
      <c r="J8" s="107"/>
      <c r="K8" s="107"/>
      <c r="V8" s="107"/>
      <c r="W8" s="107"/>
      <c r="X8" s="107"/>
      <c r="Y8" s="107"/>
      <c r="Z8" s="107"/>
      <c r="AA8" s="107"/>
      <c r="AB8" s="107"/>
    </row>
    <row r="9" spans="1:28" ht="12.75" customHeight="1" x14ac:dyDescent="0.15">
      <c r="A9" s="185" t="s">
        <v>7</v>
      </c>
      <c r="B9" s="364">
        <v>50</v>
      </c>
      <c r="C9" s="364">
        <v>39</v>
      </c>
      <c r="D9" s="364">
        <v>174</v>
      </c>
      <c r="E9" s="364">
        <f>SUM(B9:D9)</f>
        <v>263</v>
      </c>
      <c r="F9" s="194">
        <f t="shared" si="0"/>
        <v>2.5513307984790874</v>
      </c>
      <c r="I9" s="105"/>
      <c r="J9" s="107"/>
      <c r="K9" s="107"/>
      <c r="V9" s="107"/>
      <c r="W9" s="107"/>
      <c r="X9" s="107"/>
      <c r="Y9" s="107"/>
      <c r="Z9" s="107"/>
      <c r="AA9" s="107"/>
      <c r="AB9" s="107"/>
    </row>
    <row r="10" spans="1:28" ht="12.75" customHeight="1" x14ac:dyDescent="0.15">
      <c r="A10" s="185" t="s">
        <v>8</v>
      </c>
      <c r="B10" s="364">
        <v>135</v>
      </c>
      <c r="C10" s="364">
        <v>91</v>
      </c>
      <c r="D10" s="364">
        <v>445</v>
      </c>
      <c r="E10" s="364">
        <f t="shared" ref="E10:E20" si="1">SUM(B10:D10)</f>
        <v>671</v>
      </c>
      <c r="F10" s="194">
        <f t="shared" si="0"/>
        <v>1</v>
      </c>
      <c r="I10" s="105"/>
      <c r="J10" s="107"/>
      <c r="K10" s="107"/>
      <c r="V10" s="107"/>
      <c r="W10" s="107"/>
      <c r="X10" s="107"/>
      <c r="Y10" s="107"/>
      <c r="Z10" s="107"/>
      <c r="AA10" s="107"/>
      <c r="AB10" s="107"/>
    </row>
    <row r="11" spans="1:28" ht="12.75" customHeight="1" x14ac:dyDescent="0.15">
      <c r="A11" s="185" t="s">
        <v>9</v>
      </c>
      <c r="B11" s="364">
        <v>81</v>
      </c>
      <c r="C11" s="364">
        <v>39</v>
      </c>
      <c r="D11" s="364">
        <v>200</v>
      </c>
      <c r="E11" s="364">
        <f t="shared" si="1"/>
        <v>320</v>
      </c>
      <c r="F11" s="194">
        <f t="shared" si="0"/>
        <v>2.0968749999999998</v>
      </c>
      <c r="I11" s="105"/>
      <c r="J11" s="107"/>
      <c r="K11" s="107"/>
      <c r="V11" s="107"/>
      <c r="W11" s="107"/>
      <c r="X11" s="107"/>
      <c r="Y11" s="107"/>
      <c r="Z11" s="107"/>
      <c r="AA11" s="107"/>
      <c r="AB11" s="107"/>
    </row>
    <row r="12" spans="1:28" ht="12.75" customHeight="1" x14ac:dyDescent="0.15">
      <c r="A12" s="185" t="s">
        <v>10</v>
      </c>
      <c r="B12" s="364">
        <v>23</v>
      </c>
      <c r="C12" s="364">
        <v>58</v>
      </c>
      <c r="D12" s="364">
        <v>266</v>
      </c>
      <c r="E12" s="364">
        <f t="shared" si="1"/>
        <v>347</v>
      </c>
      <c r="F12" s="194">
        <f t="shared" si="0"/>
        <v>1.9337175792507204</v>
      </c>
      <c r="I12" s="105"/>
      <c r="J12" s="107"/>
      <c r="K12" s="107"/>
      <c r="V12" s="107"/>
      <c r="W12" s="107"/>
      <c r="X12" s="107"/>
      <c r="Y12" s="107"/>
      <c r="Z12" s="107"/>
      <c r="AA12" s="107"/>
      <c r="AB12" s="107"/>
    </row>
    <row r="13" spans="1:28" ht="12.75" customHeight="1" x14ac:dyDescent="0.15">
      <c r="A13" s="185" t="s">
        <v>11</v>
      </c>
      <c r="B13" s="364">
        <v>3</v>
      </c>
      <c r="C13" s="364">
        <v>9</v>
      </c>
      <c r="D13" s="364">
        <v>53</v>
      </c>
      <c r="E13" s="364">
        <f t="shared" si="1"/>
        <v>65</v>
      </c>
      <c r="F13" s="194">
        <f t="shared" si="0"/>
        <v>10.323076923076924</v>
      </c>
      <c r="I13" s="105"/>
      <c r="J13" s="107"/>
      <c r="K13" s="107"/>
      <c r="V13" s="107"/>
      <c r="W13" s="107"/>
      <c r="X13" s="107"/>
      <c r="Y13" s="107"/>
      <c r="Z13" s="107"/>
      <c r="AA13" s="107"/>
      <c r="AB13" s="107"/>
    </row>
    <row r="14" spans="1:28" ht="12.75" customHeight="1" x14ac:dyDescent="0.15">
      <c r="A14" s="185" t="s">
        <v>12</v>
      </c>
      <c r="B14" s="364">
        <v>3</v>
      </c>
      <c r="C14" s="364">
        <v>9</v>
      </c>
      <c r="D14" s="364">
        <v>34</v>
      </c>
      <c r="E14" s="364">
        <f t="shared" si="1"/>
        <v>46</v>
      </c>
      <c r="F14" s="194">
        <f t="shared" si="0"/>
        <v>14.586956521739131</v>
      </c>
      <c r="I14" s="105"/>
      <c r="J14" s="107"/>
      <c r="K14" s="107"/>
      <c r="V14" s="107"/>
      <c r="W14" s="107"/>
      <c r="X14" s="107"/>
      <c r="Y14" s="107"/>
      <c r="Z14" s="107"/>
      <c r="AA14" s="107"/>
      <c r="AB14" s="107"/>
    </row>
    <row r="15" spans="1:28" ht="12.75" customHeight="1" x14ac:dyDescent="0.15">
      <c r="A15" s="185" t="s">
        <v>13</v>
      </c>
      <c r="B15" s="364">
        <v>38</v>
      </c>
      <c r="C15" s="364">
        <v>54</v>
      </c>
      <c r="D15" s="364">
        <v>125</v>
      </c>
      <c r="E15" s="364">
        <f t="shared" si="1"/>
        <v>217</v>
      </c>
      <c r="F15" s="194">
        <f t="shared" si="0"/>
        <v>3.0921658986175116</v>
      </c>
      <c r="I15" s="105"/>
      <c r="J15" s="107"/>
      <c r="K15" s="107"/>
      <c r="V15" s="107"/>
      <c r="W15" s="107"/>
      <c r="X15" s="107"/>
      <c r="Y15" s="107"/>
      <c r="Z15" s="107"/>
      <c r="AA15" s="107"/>
      <c r="AB15" s="107"/>
    </row>
    <row r="16" spans="1:28" ht="12.75" customHeight="1" x14ac:dyDescent="0.15">
      <c r="A16" s="185" t="s">
        <v>14</v>
      </c>
      <c r="B16" s="364">
        <v>118</v>
      </c>
      <c r="C16" s="364">
        <v>139</v>
      </c>
      <c r="D16" s="364">
        <v>406</v>
      </c>
      <c r="E16" s="364">
        <f t="shared" si="1"/>
        <v>663</v>
      </c>
      <c r="F16" s="194">
        <f t="shared" si="0"/>
        <v>1.0120663650075414</v>
      </c>
      <c r="I16" s="105"/>
      <c r="J16" s="107"/>
      <c r="K16" s="107"/>
      <c r="V16" s="107"/>
      <c r="W16" s="107"/>
      <c r="X16" s="107"/>
      <c r="Y16" s="107"/>
      <c r="Z16" s="107"/>
      <c r="AA16" s="107"/>
      <c r="AB16" s="107"/>
    </row>
    <row r="17" spans="1:28" ht="12.75" customHeight="1" x14ac:dyDescent="0.15">
      <c r="A17" s="185" t="s">
        <v>15</v>
      </c>
      <c r="B17" s="364">
        <v>41</v>
      </c>
      <c r="C17" s="364">
        <v>84</v>
      </c>
      <c r="D17" s="364">
        <v>133</v>
      </c>
      <c r="E17" s="364">
        <f t="shared" si="1"/>
        <v>258</v>
      </c>
      <c r="F17" s="194">
        <f t="shared" si="0"/>
        <v>2.6007751937984498</v>
      </c>
      <c r="I17" s="105"/>
      <c r="J17" s="107"/>
      <c r="K17" s="107"/>
      <c r="V17" s="107"/>
      <c r="W17" s="107"/>
      <c r="X17" s="107"/>
      <c r="Y17" s="107"/>
      <c r="Z17" s="107"/>
      <c r="AA17" s="107"/>
      <c r="AB17" s="107"/>
    </row>
    <row r="18" spans="1:28" ht="12.75" customHeight="1" x14ac:dyDescent="0.15">
      <c r="A18" s="185" t="s">
        <v>16</v>
      </c>
      <c r="B18" s="364">
        <v>25</v>
      </c>
      <c r="C18" s="364">
        <v>39</v>
      </c>
      <c r="D18" s="364">
        <v>124</v>
      </c>
      <c r="E18" s="364">
        <f t="shared" si="1"/>
        <v>188</v>
      </c>
      <c r="F18" s="194">
        <f t="shared" si="0"/>
        <v>3.5691489361702127</v>
      </c>
      <c r="I18" s="105"/>
      <c r="J18" s="107"/>
      <c r="K18" s="107"/>
      <c r="V18" s="107"/>
      <c r="W18" s="107"/>
      <c r="X18" s="107"/>
      <c r="Y18" s="107"/>
      <c r="Z18" s="107"/>
      <c r="AA18" s="107"/>
      <c r="AB18" s="107"/>
    </row>
    <row r="19" spans="1:28" ht="12.75" customHeight="1" x14ac:dyDescent="0.15">
      <c r="A19" s="185" t="s">
        <v>17</v>
      </c>
      <c r="B19" s="364">
        <v>8</v>
      </c>
      <c r="C19" s="364">
        <v>10</v>
      </c>
      <c r="D19" s="364">
        <v>97</v>
      </c>
      <c r="E19" s="364">
        <f t="shared" si="1"/>
        <v>115</v>
      </c>
      <c r="F19" s="194">
        <f t="shared" si="0"/>
        <v>5.8347826086956518</v>
      </c>
      <c r="I19" s="105"/>
      <c r="J19" s="107"/>
      <c r="K19" s="107"/>
      <c r="V19" s="107"/>
      <c r="W19" s="107"/>
      <c r="X19" s="107"/>
      <c r="Y19" s="107"/>
      <c r="Z19" s="107"/>
      <c r="AA19" s="107"/>
      <c r="AB19" s="107"/>
    </row>
    <row r="20" spans="1:28" ht="12.75" customHeight="1" x14ac:dyDescent="0.15">
      <c r="A20" s="185" t="s">
        <v>18</v>
      </c>
      <c r="B20" s="364">
        <v>28</v>
      </c>
      <c r="C20" s="364">
        <v>60</v>
      </c>
      <c r="D20" s="364">
        <v>125</v>
      </c>
      <c r="E20" s="364">
        <f t="shared" si="1"/>
        <v>213</v>
      </c>
      <c r="F20" s="194">
        <f t="shared" si="0"/>
        <v>3.1502347417840375</v>
      </c>
      <c r="I20" s="105"/>
      <c r="J20" s="107"/>
      <c r="K20" s="107"/>
      <c r="V20" s="107"/>
      <c r="W20" s="107"/>
      <c r="X20" s="107"/>
      <c r="Y20" s="107"/>
      <c r="Z20" s="107"/>
      <c r="AA20" s="107"/>
      <c r="AB20" s="107"/>
    </row>
    <row r="21" spans="1:28" ht="12.75" customHeight="1" x14ac:dyDescent="0.15">
      <c r="I21" s="105"/>
      <c r="J21" s="105"/>
      <c r="K21" s="105"/>
      <c r="V21" s="107"/>
      <c r="W21" s="107"/>
      <c r="X21" s="107"/>
      <c r="Y21" s="107"/>
      <c r="Z21" s="107"/>
      <c r="AA21" s="107"/>
      <c r="AB21" s="107"/>
    </row>
    <row r="22" spans="1:28" ht="12.75" customHeight="1" x14ac:dyDescent="0.15">
      <c r="I22" s="105"/>
      <c r="J22" s="105"/>
      <c r="K22" s="105"/>
      <c r="L22" s="105"/>
      <c r="M22" s="105"/>
      <c r="N22" s="106"/>
    </row>
    <row r="23" spans="1:28" ht="12.75" customHeight="1" x14ac:dyDescent="0.15">
      <c r="I23" s="105"/>
      <c r="J23" s="105"/>
      <c r="K23" s="105"/>
      <c r="L23" s="105"/>
      <c r="M23" s="105"/>
      <c r="N23" s="106"/>
    </row>
    <row r="24" spans="1:28" ht="12.75" customHeight="1" x14ac:dyDescent="0.15">
      <c r="A24" s="538" t="s">
        <v>75</v>
      </c>
      <c r="B24" s="538"/>
      <c r="C24" s="538"/>
      <c r="D24" s="538"/>
      <c r="E24" s="538"/>
      <c r="F24" s="538"/>
      <c r="I24" s="538"/>
      <c r="J24" s="538"/>
      <c r="K24" s="539"/>
      <c r="L24" s="539"/>
      <c r="M24" s="539"/>
      <c r="N24" s="539"/>
    </row>
    <row r="25" spans="1:28" ht="12.75" customHeight="1" x14ac:dyDescent="0.15">
      <c r="A25" s="538"/>
      <c r="B25" s="538"/>
      <c r="C25" s="538"/>
      <c r="D25" s="538"/>
      <c r="E25" s="538"/>
      <c r="F25" s="538"/>
      <c r="I25" s="539"/>
      <c r="J25" s="539"/>
      <c r="K25" s="539"/>
      <c r="L25" s="539"/>
      <c r="M25" s="539"/>
      <c r="N25" s="539"/>
    </row>
    <row r="26" spans="1:28" ht="12.75" customHeight="1" x14ac:dyDescent="0.15">
      <c r="A26" s="538"/>
      <c r="B26" s="538"/>
      <c r="C26" s="538"/>
      <c r="D26" s="538"/>
      <c r="E26" s="538"/>
      <c r="F26" s="538"/>
      <c r="G26" s="106"/>
      <c r="H26" s="106"/>
      <c r="I26" s="539"/>
      <c r="J26" s="539"/>
      <c r="K26" s="539"/>
      <c r="L26" s="539"/>
      <c r="M26" s="539"/>
      <c r="N26" s="539"/>
    </row>
    <row r="27" spans="1:28" ht="12.75" customHeight="1" x14ac:dyDescent="0.15">
      <c r="A27" s="538"/>
      <c r="B27" s="538"/>
      <c r="C27" s="538"/>
      <c r="D27" s="538"/>
      <c r="E27" s="538"/>
      <c r="F27" s="538"/>
      <c r="G27" s="106"/>
      <c r="H27" s="106"/>
      <c r="I27" s="539"/>
      <c r="J27" s="539"/>
      <c r="K27" s="539"/>
      <c r="L27" s="539"/>
      <c r="M27" s="539"/>
      <c r="N27" s="539"/>
    </row>
    <row r="28" spans="1:28" ht="12.75" customHeight="1" x14ac:dyDescent="0.15">
      <c r="G28" s="106"/>
      <c r="H28" s="106"/>
      <c r="I28" s="106"/>
      <c r="J28" s="106"/>
      <c r="K28" s="106"/>
      <c r="L28" s="106"/>
    </row>
    <row r="29" spans="1:28" ht="12.75" customHeight="1" x14ac:dyDescent="0.15">
      <c r="G29" s="106"/>
      <c r="H29" s="106"/>
      <c r="I29" s="106"/>
      <c r="J29" s="106"/>
      <c r="K29" s="106"/>
      <c r="L29" s="106"/>
    </row>
    <row r="30" spans="1:28" ht="12.75" customHeight="1" x14ac:dyDescent="0.15">
      <c r="E30" s="106"/>
      <c r="G30" s="106"/>
      <c r="H30" s="106"/>
      <c r="I30" s="106"/>
      <c r="J30" s="106"/>
      <c r="K30" s="106"/>
      <c r="L30" s="106"/>
    </row>
    <row r="31" spans="1:28" ht="12.75" customHeight="1" x14ac:dyDescent="0.15">
      <c r="F31" s="105"/>
      <c r="G31" s="106"/>
      <c r="H31" s="106"/>
      <c r="I31" s="106"/>
      <c r="J31" s="106"/>
      <c r="K31" s="106"/>
      <c r="L31" s="106"/>
    </row>
    <row r="32" spans="1:28" ht="12.75" customHeight="1" x14ac:dyDescent="0.15">
      <c r="F32" s="105"/>
      <c r="G32" s="106"/>
      <c r="H32" s="106"/>
      <c r="I32" s="106"/>
      <c r="J32" s="106"/>
      <c r="K32" s="106"/>
      <c r="L32" s="106"/>
    </row>
    <row r="33" spans="6:12" x14ac:dyDescent="0.15">
      <c r="F33" s="105"/>
      <c r="G33" s="106"/>
      <c r="H33" s="106"/>
      <c r="I33" s="106"/>
      <c r="J33" s="106"/>
      <c r="K33" s="106"/>
      <c r="L33" s="106"/>
    </row>
    <row r="34" spans="6:12" x14ac:dyDescent="0.15">
      <c r="F34" s="105"/>
      <c r="G34" s="106"/>
      <c r="H34" s="106"/>
      <c r="I34" s="106"/>
      <c r="J34" s="106"/>
      <c r="K34" s="106"/>
      <c r="L34" s="106"/>
    </row>
    <row r="35" spans="6:12" x14ac:dyDescent="0.15">
      <c r="F35" s="105"/>
      <c r="G35" s="106"/>
      <c r="H35" s="106"/>
      <c r="I35" s="106"/>
      <c r="J35" s="106"/>
      <c r="K35" s="106"/>
      <c r="L35" s="106"/>
    </row>
    <row r="36" spans="6:12" x14ac:dyDescent="0.15">
      <c r="F36" s="105"/>
      <c r="G36" s="106"/>
      <c r="H36" s="106"/>
      <c r="I36" s="106"/>
      <c r="J36" s="106"/>
      <c r="K36" s="106"/>
      <c r="L36" s="106"/>
    </row>
    <row r="37" spans="6:12" x14ac:dyDescent="0.15">
      <c r="F37" s="105"/>
      <c r="G37" s="106"/>
      <c r="H37" s="106"/>
      <c r="J37" s="106"/>
      <c r="K37" s="106"/>
      <c r="L37" s="106"/>
    </row>
    <row r="38" spans="6:12" x14ac:dyDescent="0.15">
      <c r="F38" s="105"/>
      <c r="G38" s="106"/>
      <c r="H38" s="106"/>
      <c r="J38" s="106"/>
      <c r="K38" s="106"/>
      <c r="L38" s="106"/>
    </row>
    <row r="39" spans="6:12" x14ac:dyDescent="0.15">
      <c r="F39" s="105"/>
      <c r="G39" s="106"/>
      <c r="H39" s="106"/>
      <c r="J39" s="106"/>
      <c r="K39" s="106"/>
      <c r="L39" s="106"/>
    </row>
    <row r="40" spans="6:12" x14ac:dyDescent="0.15">
      <c r="F40" s="105"/>
      <c r="G40" s="106"/>
      <c r="H40" s="106"/>
      <c r="J40" s="106"/>
      <c r="K40" s="106"/>
      <c r="L40" s="106"/>
    </row>
    <row r="41" spans="6:12" x14ac:dyDescent="0.15">
      <c r="F41" s="105"/>
      <c r="H41" s="106"/>
    </row>
    <row r="42" spans="6:12" x14ac:dyDescent="0.15">
      <c r="F42" s="105"/>
      <c r="H42" s="106"/>
    </row>
    <row r="43" spans="6:12" x14ac:dyDescent="0.15">
      <c r="F43" s="105"/>
      <c r="H43" s="106"/>
    </row>
    <row r="44" spans="6:12" x14ac:dyDescent="0.15">
      <c r="F44" s="105"/>
      <c r="H44" s="106"/>
    </row>
    <row r="45" spans="6:12" x14ac:dyDescent="0.15">
      <c r="F45" s="105"/>
      <c r="H45" s="106"/>
    </row>
    <row r="46" spans="6:12" x14ac:dyDescent="0.15">
      <c r="F46" s="105"/>
      <c r="H46" s="106"/>
    </row>
    <row r="47" spans="6:12" x14ac:dyDescent="0.15">
      <c r="F47" s="105"/>
      <c r="H47" s="106"/>
    </row>
    <row r="48" spans="6:12" x14ac:dyDescent="0.15">
      <c r="F48" s="105"/>
      <c r="H48" s="106"/>
    </row>
    <row r="49" spans="6:8" x14ac:dyDescent="0.15">
      <c r="F49" s="105"/>
      <c r="H49" s="106"/>
    </row>
    <row r="50" spans="6:8" x14ac:dyDescent="0.15">
      <c r="F50" s="105"/>
      <c r="H50" s="106"/>
    </row>
    <row r="51" spans="6:8" x14ac:dyDescent="0.15">
      <c r="F51" s="105"/>
      <c r="H51" s="106"/>
    </row>
    <row r="52" spans="6:8" x14ac:dyDescent="0.15">
      <c r="F52" s="105"/>
    </row>
    <row r="53" spans="6:8" x14ac:dyDescent="0.15">
      <c r="F53" s="105"/>
    </row>
    <row r="54" spans="6:8" x14ac:dyDescent="0.15">
      <c r="F54" s="105"/>
    </row>
    <row r="55" spans="6:8" x14ac:dyDescent="0.15">
      <c r="F55" s="105"/>
    </row>
    <row r="56" spans="6:8" x14ac:dyDescent="0.15">
      <c r="F56" s="105"/>
    </row>
    <row r="57" spans="6:8" x14ac:dyDescent="0.15">
      <c r="F57" s="105"/>
    </row>
    <row r="58" spans="6:8" x14ac:dyDescent="0.15">
      <c r="F58" s="105"/>
    </row>
    <row r="59" spans="6:8" x14ac:dyDescent="0.15">
      <c r="F59" s="105"/>
    </row>
    <row r="60" spans="6:8" x14ac:dyDescent="0.15">
      <c r="F60" s="105"/>
    </row>
    <row r="61" spans="6:8" x14ac:dyDescent="0.15">
      <c r="F61" s="105"/>
    </row>
    <row r="62" spans="6:8" x14ac:dyDescent="0.15">
      <c r="F62" s="105"/>
    </row>
    <row r="63" spans="6:8" x14ac:dyDescent="0.15">
      <c r="F63" s="105"/>
    </row>
    <row r="64" spans="6:8" x14ac:dyDescent="0.15">
      <c r="F64" s="105"/>
    </row>
    <row r="65" spans="6:6" x14ac:dyDescent="0.15">
      <c r="F65" s="105"/>
    </row>
    <row r="66" spans="6:6" x14ac:dyDescent="0.15">
      <c r="F66" s="105"/>
    </row>
    <row r="67" spans="6:6" x14ac:dyDescent="0.15">
      <c r="F67" s="105"/>
    </row>
    <row r="68" spans="6:6" x14ac:dyDescent="0.15">
      <c r="F68" s="105"/>
    </row>
    <row r="69" spans="6:6" x14ac:dyDescent="0.15">
      <c r="F69" s="105"/>
    </row>
    <row r="70" spans="6:6" x14ac:dyDescent="0.15">
      <c r="F70" s="105"/>
    </row>
    <row r="71" spans="6:6" x14ac:dyDescent="0.15">
      <c r="F71" s="105"/>
    </row>
    <row r="72" spans="6:6" x14ac:dyDescent="0.15">
      <c r="F72" s="105"/>
    </row>
    <row r="73" spans="6:6" x14ac:dyDescent="0.15">
      <c r="F73" s="105"/>
    </row>
    <row r="74" spans="6:6" x14ac:dyDescent="0.15">
      <c r="F74" s="105"/>
    </row>
    <row r="75" spans="6:6" x14ac:dyDescent="0.15">
      <c r="F75" s="105"/>
    </row>
    <row r="76" spans="6:6" x14ac:dyDescent="0.15">
      <c r="F76" s="105"/>
    </row>
    <row r="77" spans="6:6" x14ac:dyDescent="0.15">
      <c r="F77" s="105"/>
    </row>
    <row r="78" spans="6:6" x14ac:dyDescent="0.15">
      <c r="F78" s="105"/>
    </row>
    <row r="79" spans="6:6" x14ac:dyDescent="0.15">
      <c r="F79" s="105"/>
    </row>
    <row r="80" spans="6:6" x14ac:dyDescent="0.15">
      <c r="F80" s="105"/>
    </row>
    <row r="81" spans="6:6" x14ac:dyDescent="0.15">
      <c r="F81" s="105"/>
    </row>
    <row r="82" spans="6:6" x14ac:dyDescent="0.15">
      <c r="F82" s="105"/>
    </row>
    <row r="83" spans="6:6" x14ac:dyDescent="0.15">
      <c r="F83" s="105"/>
    </row>
    <row r="84" spans="6:6" x14ac:dyDescent="0.15">
      <c r="F84" s="105"/>
    </row>
    <row r="85" spans="6:6" x14ac:dyDescent="0.15">
      <c r="F85" s="105"/>
    </row>
    <row r="86" spans="6:6" x14ac:dyDescent="0.15">
      <c r="F86" s="105"/>
    </row>
    <row r="87" spans="6:6" x14ac:dyDescent="0.15">
      <c r="F87" s="105"/>
    </row>
    <row r="88" spans="6:6" x14ac:dyDescent="0.15">
      <c r="F88" s="105"/>
    </row>
    <row r="89" spans="6:6" x14ac:dyDescent="0.15">
      <c r="F89" s="105"/>
    </row>
    <row r="90" spans="6:6" x14ac:dyDescent="0.15">
      <c r="F90" s="105"/>
    </row>
    <row r="91" spans="6:6" x14ac:dyDescent="0.15">
      <c r="F91" s="105"/>
    </row>
    <row r="92" spans="6:6" x14ac:dyDescent="0.15">
      <c r="F92" s="105"/>
    </row>
    <row r="93" spans="6:6" x14ac:dyDescent="0.15">
      <c r="F93" s="105"/>
    </row>
    <row r="94" spans="6:6" x14ac:dyDescent="0.15">
      <c r="F94" s="105"/>
    </row>
    <row r="95" spans="6:6" x14ac:dyDescent="0.15">
      <c r="F95" s="105"/>
    </row>
    <row r="96" spans="6:6" x14ac:dyDescent="0.15">
      <c r="F96" s="105"/>
    </row>
    <row r="97" spans="6:6" x14ac:dyDescent="0.15">
      <c r="F97" s="105"/>
    </row>
    <row r="98" spans="6:6" x14ac:dyDescent="0.15">
      <c r="F98" s="105"/>
    </row>
    <row r="99" spans="6:6" x14ac:dyDescent="0.15">
      <c r="F99" s="105"/>
    </row>
    <row r="100" spans="6:6" x14ac:dyDescent="0.15">
      <c r="F100" s="105"/>
    </row>
    <row r="101" spans="6:6" x14ac:dyDescent="0.15">
      <c r="F101" s="105"/>
    </row>
    <row r="102" spans="6:6" x14ac:dyDescent="0.15">
      <c r="F102" s="105"/>
    </row>
    <row r="103" spans="6:6" x14ac:dyDescent="0.15">
      <c r="F103" s="105"/>
    </row>
    <row r="104" spans="6:6" x14ac:dyDescent="0.15">
      <c r="F104" s="105"/>
    </row>
    <row r="105" spans="6:6" x14ac:dyDescent="0.15">
      <c r="F105" s="105"/>
    </row>
    <row r="106" spans="6:6" x14ac:dyDescent="0.15">
      <c r="F106" s="105"/>
    </row>
  </sheetData>
  <sheetProtection password="CC39" sheet="1" objects="1" scenarios="1"/>
  <sortState ref="A6:F20">
    <sortCondition ref="A6:A20"/>
  </sortState>
  <customSheetViews>
    <customSheetView guid="{43928018-20FC-6C49-94FA-568504086177}" fitToPage="1">
      <selection activeCell="L21" sqref="L21"/>
      <pageMargins left="0.39370078740157483" right="0.39370078740157483" top="0.39370078740157483" bottom="0.39370078740157483" header="0.51181102362204722" footer="0.51181102362204722"/>
      <printOptions gridLines="1"/>
      <pageSetup paperSize="9" orientation="portrait" horizontalDpi="360" verticalDpi="360" r:id="rId1"/>
      <headerFooter alignWithMargins="0"/>
    </customSheetView>
  </customSheetViews>
  <mergeCells count="2">
    <mergeCell ref="A24:F27"/>
    <mergeCell ref="I24:N27"/>
  </mergeCells>
  <phoneticPr fontId="8" type="noConversion"/>
  <printOptions gridLines="1"/>
  <pageMargins left="0.39370078740157483" right="0.39370078740157483" top="0.39370078740157483" bottom="0.39370078740157483" header="0.51181102362204722" footer="0.51181102362204722"/>
  <pageSetup paperSize="9" orientation="portrait" horizontalDpi="360" verticalDpi="36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CC66"/>
    <pageSetUpPr fitToPage="1"/>
  </sheetPr>
  <dimension ref="A1:O79"/>
  <sheetViews>
    <sheetView workbookViewId="0">
      <selection activeCell="K24" sqref="K24"/>
    </sheetView>
  </sheetViews>
  <sheetFormatPr baseColWidth="10" defaultColWidth="9.1640625" defaultRowHeight="13" x14ac:dyDescent="0.15"/>
  <cols>
    <col min="1" max="1" width="15.33203125" style="104" customWidth="1"/>
    <col min="2" max="5" width="13.6640625" style="61" customWidth="1"/>
    <col min="6" max="7" width="13.6640625" style="125" customWidth="1"/>
    <col min="8" max="8" width="13.6640625" style="42" customWidth="1"/>
    <col min="9" max="9" width="13.6640625" style="163" customWidth="1"/>
    <col min="10" max="13" width="13.6640625" style="104" customWidth="1"/>
    <col min="14" max="14" width="9.1640625" style="111"/>
    <col min="15" max="16384" width="9.1640625" style="104"/>
  </cols>
  <sheetData>
    <row r="1" spans="1:15" ht="15" x14ac:dyDescent="0.2">
      <c r="A1" s="205" t="s">
        <v>488</v>
      </c>
      <c r="B1" s="164"/>
      <c r="C1" s="164"/>
      <c r="D1" s="164"/>
      <c r="E1" s="165"/>
      <c r="F1" s="165"/>
      <c r="G1" s="165"/>
      <c r="H1" s="156"/>
      <c r="I1" s="156"/>
    </row>
    <row r="2" spans="1:15" ht="15" x14ac:dyDescent="0.2">
      <c r="A2" s="205" t="s">
        <v>0</v>
      </c>
      <c r="B2" s="164"/>
      <c r="C2" s="164"/>
      <c r="D2" s="164"/>
      <c r="E2" s="165"/>
      <c r="F2" s="165"/>
      <c r="G2" s="165"/>
      <c r="H2" s="156"/>
      <c r="I2" s="156"/>
    </row>
    <row r="3" spans="1:15" ht="15" x14ac:dyDescent="0.2">
      <c r="A3" s="166"/>
      <c r="B3" s="167"/>
      <c r="C3" s="167"/>
      <c r="D3" s="167"/>
      <c r="E3" s="168"/>
      <c r="F3" s="168"/>
      <c r="G3" s="168"/>
      <c r="H3" s="156"/>
      <c r="I3" s="156"/>
    </row>
    <row r="4" spans="1:15" ht="42" x14ac:dyDescent="0.2">
      <c r="A4" s="172" t="s">
        <v>102</v>
      </c>
      <c r="B4" s="204" t="s">
        <v>417</v>
      </c>
      <c r="C4" s="500" t="s">
        <v>346</v>
      </c>
      <c r="D4" s="204" t="s">
        <v>532</v>
      </c>
      <c r="E4" s="204" t="s">
        <v>533</v>
      </c>
      <c r="F4" s="204" t="s">
        <v>534</v>
      </c>
      <c r="G4" s="204" t="s">
        <v>513</v>
      </c>
      <c r="H4" s="204" t="s">
        <v>490</v>
      </c>
      <c r="I4" s="498"/>
      <c r="J4" s="273" t="s">
        <v>121</v>
      </c>
      <c r="K4" s="274" t="s">
        <v>120</v>
      </c>
      <c r="L4" s="274" t="s">
        <v>3</v>
      </c>
      <c r="M4" s="502" t="s">
        <v>105</v>
      </c>
    </row>
    <row r="5" spans="1:15" ht="15" x14ac:dyDescent="0.15">
      <c r="A5" s="171" t="s">
        <v>4</v>
      </c>
      <c r="B5" s="170" t="s">
        <v>293</v>
      </c>
      <c r="C5" s="170" t="s">
        <v>292</v>
      </c>
      <c r="D5" s="170" t="s">
        <v>293</v>
      </c>
      <c r="E5" s="170" t="s">
        <v>292</v>
      </c>
      <c r="F5" s="170" t="s">
        <v>292</v>
      </c>
      <c r="G5" s="170" t="s">
        <v>292</v>
      </c>
      <c r="H5" s="501" t="s">
        <v>292</v>
      </c>
      <c r="I5" s="499"/>
      <c r="J5" s="275">
        <f t="shared" ref="J5:J19" si="0">COUNTIF(B5:I5,"YES")</f>
        <v>5</v>
      </c>
      <c r="K5" s="273">
        <v>2</v>
      </c>
      <c r="L5" s="273">
        <f t="shared" ref="L5:L19" si="1">SUM(J5:K5)</f>
        <v>7</v>
      </c>
      <c r="M5" s="126">
        <v>1.5</v>
      </c>
      <c r="N5" s="323" t="s">
        <v>415</v>
      </c>
    </row>
    <row r="6" spans="1:15" ht="12.75" customHeight="1" x14ac:dyDescent="0.2">
      <c r="A6" s="169" t="s">
        <v>5</v>
      </c>
      <c r="B6" s="170" t="s">
        <v>292</v>
      </c>
      <c r="C6" s="170" t="s">
        <v>292</v>
      </c>
      <c r="D6" s="170" t="s">
        <v>293</v>
      </c>
      <c r="E6" s="170" t="s">
        <v>292</v>
      </c>
      <c r="F6" s="170" t="s">
        <v>292</v>
      </c>
      <c r="G6" s="170" t="s">
        <v>292</v>
      </c>
      <c r="H6" s="501" t="s">
        <v>292</v>
      </c>
      <c r="I6" s="499" t="s">
        <v>413</v>
      </c>
      <c r="J6" s="275">
        <f t="shared" si="0"/>
        <v>6</v>
      </c>
      <c r="K6" s="273">
        <v>3</v>
      </c>
      <c r="L6" s="273">
        <f t="shared" si="1"/>
        <v>9</v>
      </c>
      <c r="M6" s="126">
        <v>7.5</v>
      </c>
    </row>
    <row r="7" spans="1:15" ht="15" x14ac:dyDescent="0.2">
      <c r="A7" s="169" t="s">
        <v>6</v>
      </c>
      <c r="B7" s="170" t="s">
        <v>292</v>
      </c>
      <c r="C7" s="170" t="s">
        <v>292</v>
      </c>
      <c r="D7" s="170" t="s">
        <v>292</v>
      </c>
      <c r="E7" s="170" t="s">
        <v>292</v>
      </c>
      <c r="F7" s="170" t="s">
        <v>292</v>
      </c>
      <c r="G7" s="170" t="s">
        <v>292</v>
      </c>
      <c r="H7" s="501" t="s">
        <v>292</v>
      </c>
      <c r="I7" s="499"/>
      <c r="J7" s="275">
        <f t="shared" si="0"/>
        <v>7</v>
      </c>
      <c r="K7" s="273">
        <v>4</v>
      </c>
      <c r="L7" s="273">
        <f t="shared" si="1"/>
        <v>11</v>
      </c>
      <c r="M7" s="126">
        <v>14.5</v>
      </c>
    </row>
    <row r="8" spans="1:15" ht="15" x14ac:dyDescent="0.2">
      <c r="A8" s="169" t="s">
        <v>7</v>
      </c>
      <c r="B8" s="170" t="s">
        <v>292</v>
      </c>
      <c r="C8" s="170" t="s">
        <v>292</v>
      </c>
      <c r="D8" s="170" t="s">
        <v>292</v>
      </c>
      <c r="E8" s="170" t="s">
        <v>292</v>
      </c>
      <c r="F8" s="170" t="s">
        <v>292</v>
      </c>
      <c r="G8" s="170" t="s">
        <v>292</v>
      </c>
      <c r="H8" s="501" t="s">
        <v>292</v>
      </c>
      <c r="I8" s="499"/>
      <c r="J8" s="275">
        <f t="shared" si="0"/>
        <v>7</v>
      </c>
      <c r="K8" s="273">
        <v>3</v>
      </c>
      <c r="L8" s="273">
        <f t="shared" si="1"/>
        <v>10</v>
      </c>
      <c r="M8" s="126">
        <v>11.5</v>
      </c>
    </row>
    <row r="9" spans="1:15" ht="15" x14ac:dyDescent="0.2">
      <c r="A9" s="169" t="s">
        <v>8</v>
      </c>
      <c r="B9" s="170" t="s">
        <v>292</v>
      </c>
      <c r="C9" s="170" t="s">
        <v>292</v>
      </c>
      <c r="D9" s="170" t="s">
        <v>292</v>
      </c>
      <c r="E9" s="170" t="s">
        <v>292</v>
      </c>
      <c r="F9" s="170" t="s">
        <v>292</v>
      </c>
      <c r="G9" s="170" t="s">
        <v>292</v>
      </c>
      <c r="H9" s="501" t="s">
        <v>292</v>
      </c>
      <c r="I9" s="499"/>
      <c r="J9" s="275">
        <f t="shared" si="0"/>
        <v>7</v>
      </c>
      <c r="K9" s="273">
        <v>3</v>
      </c>
      <c r="L9" s="273">
        <f t="shared" si="1"/>
        <v>10</v>
      </c>
      <c r="M9" s="126">
        <v>11.5</v>
      </c>
    </row>
    <row r="10" spans="1:15" ht="12.75" customHeight="1" x14ac:dyDescent="0.2">
      <c r="A10" s="169" t="s">
        <v>9</v>
      </c>
      <c r="B10" s="170" t="s">
        <v>293</v>
      </c>
      <c r="C10" s="170" t="s">
        <v>292</v>
      </c>
      <c r="D10" s="170" t="s">
        <v>292</v>
      </c>
      <c r="E10" s="170" t="s">
        <v>292</v>
      </c>
      <c r="F10" s="170" t="s">
        <v>292</v>
      </c>
      <c r="G10" s="170" t="s">
        <v>293</v>
      </c>
      <c r="H10" s="501" t="s">
        <v>292</v>
      </c>
      <c r="I10" s="499"/>
      <c r="J10" s="275">
        <f t="shared" si="0"/>
        <v>5</v>
      </c>
      <c r="K10" s="273">
        <v>4</v>
      </c>
      <c r="L10" s="273">
        <f t="shared" si="1"/>
        <v>9</v>
      </c>
      <c r="M10" s="126">
        <v>7.5</v>
      </c>
      <c r="O10" s="111"/>
    </row>
    <row r="11" spans="1:15" ht="15" x14ac:dyDescent="0.2">
      <c r="A11" s="169" t="s">
        <v>10</v>
      </c>
      <c r="B11" s="170" t="s">
        <v>292</v>
      </c>
      <c r="C11" s="170" t="s">
        <v>292</v>
      </c>
      <c r="D11" s="170" t="s">
        <v>292</v>
      </c>
      <c r="E11" s="170" t="s">
        <v>292</v>
      </c>
      <c r="F11" s="170" t="s">
        <v>292</v>
      </c>
      <c r="G11" s="170" t="s">
        <v>292</v>
      </c>
      <c r="H11" s="501" t="s">
        <v>292</v>
      </c>
      <c r="I11" s="499"/>
      <c r="J11" s="275">
        <f t="shared" si="0"/>
        <v>7</v>
      </c>
      <c r="K11" s="273">
        <v>4</v>
      </c>
      <c r="L11" s="273">
        <f t="shared" si="1"/>
        <v>11</v>
      </c>
      <c r="M11" s="126">
        <v>14.5</v>
      </c>
    </row>
    <row r="12" spans="1:15" ht="15" x14ac:dyDescent="0.2">
      <c r="A12" s="169" t="s">
        <v>11</v>
      </c>
      <c r="B12" s="170" t="s">
        <v>293</v>
      </c>
      <c r="C12" s="170" t="s">
        <v>292</v>
      </c>
      <c r="D12" s="170" t="s">
        <v>292</v>
      </c>
      <c r="E12" s="170" t="s">
        <v>292</v>
      </c>
      <c r="F12" s="170" t="s">
        <v>293</v>
      </c>
      <c r="G12" s="170" t="s">
        <v>292</v>
      </c>
      <c r="H12" s="501" t="s">
        <v>292</v>
      </c>
      <c r="I12" s="499"/>
      <c r="J12" s="275">
        <f t="shared" si="0"/>
        <v>5</v>
      </c>
      <c r="K12" s="273">
        <v>4</v>
      </c>
      <c r="L12" s="273">
        <f t="shared" si="1"/>
        <v>9</v>
      </c>
      <c r="M12" s="126">
        <v>7.5</v>
      </c>
    </row>
    <row r="13" spans="1:15" ht="15" x14ac:dyDescent="0.2">
      <c r="A13" s="169" t="s">
        <v>12</v>
      </c>
      <c r="B13" s="170" t="s">
        <v>292</v>
      </c>
      <c r="C13" s="170" t="s">
        <v>292</v>
      </c>
      <c r="D13" s="170" t="s">
        <v>293</v>
      </c>
      <c r="E13" s="170" t="s">
        <v>292</v>
      </c>
      <c r="F13" s="170" t="s">
        <v>292</v>
      </c>
      <c r="G13" s="170" t="s">
        <v>292</v>
      </c>
      <c r="H13" s="501" t="s">
        <v>292</v>
      </c>
      <c r="I13" s="499"/>
      <c r="J13" s="275">
        <f t="shared" si="0"/>
        <v>6</v>
      </c>
      <c r="K13" s="273">
        <v>2</v>
      </c>
      <c r="L13" s="273">
        <f t="shared" si="1"/>
        <v>8</v>
      </c>
      <c r="M13" s="126">
        <v>4</v>
      </c>
    </row>
    <row r="14" spans="1:15" ht="15" x14ac:dyDescent="0.2">
      <c r="A14" s="169" t="s">
        <v>13</v>
      </c>
      <c r="B14" s="170" t="s">
        <v>293</v>
      </c>
      <c r="C14" s="170" t="s">
        <v>292</v>
      </c>
      <c r="D14" s="170" t="s">
        <v>292</v>
      </c>
      <c r="E14" s="170" t="s">
        <v>292</v>
      </c>
      <c r="F14" s="170" t="s">
        <v>292</v>
      </c>
      <c r="G14" s="170" t="s">
        <v>292</v>
      </c>
      <c r="H14" s="501" t="s">
        <v>292</v>
      </c>
      <c r="I14" s="499"/>
      <c r="J14" s="275">
        <f t="shared" si="0"/>
        <v>6</v>
      </c>
      <c r="K14" s="273">
        <v>4</v>
      </c>
      <c r="L14" s="273">
        <f t="shared" si="1"/>
        <v>10</v>
      </c>
      <c r="M14" s="126">
        <v>11.5</v>
      </c>
    </row>
    <row r="15" spans="1:15" ht="15" x14ac:dyDescent="0.2">
      <c r="A15" s="169" t="s">
        <v>144</v>
      </c>
      <c r="B15" s="170" t="s">
        <v>293</v>
      </c>
      <c r="C15" s="170" t="s">
        <v>292</v>
      </c>
      <c r="D15" s="170" t="s">
        <v>292</v>
      </c>
      <c r="E15" s="170" t="s">
        <v>292</v>
      </c>
      <c r="F15" s="170" t="s">
        <v>293</v>
      </c>
      <c r="G15" s="170" t="s">
        <v>293</v>
      </c>
      <c r="H15" s="501" t="s">
        <v>292</v>
      </c>
      <c r="I15" s="499"/>
      <c r="J15" s="275">
        <f t="shared" si="0"/>
        <v>4</v>
      </c>
      <c r="K15" s="273">
        <v>4</v>
      </c>
      <c r="L15" s="273">
        <f t="shared" si="1"/>
        <v>8</v>
      </c>
      <c r="M15" s="126">
        <v>4</v>
      </c>
    </row>
    <row r="16" spans="1:15" ht="15" x14ac:dyDescent="0.2">
      <c r="A16" s="169" t="s">
        <v>146</v>
      </c>
      <c r="B16" s="170" t="s">
        <v>293</v>
      </c>
      <c r="C16" s="170" t="s">
        <v>292</v>
      </c>
      <c r="D16" s="170" t="s">
        <v>292</v>
      </c>
      <c r="E16" s="170" t="s">
        <v>292</v>
      </c>
      <c r="F16" s="170" t="s">
        <v>292</v>
      </c>
      <c r="G16" s="170" t="s">
        <v>293</v>
      </c>
      <c r="H16" s="501" t="s">
        <v>292</v>
      </c>
      <c r="I16" s="499"/>
      <c r="J16" s="275">
        <f t="shared" si="0"/>
        <v>5</v>
      </c>
      <c r="K16" s="273">
        <v>3</v>
      </c>
      <c r="L16" s="273">
        <f t="shared" si="1"/>
        <v>8</v>
      </c>
      <c r="M16" s="126">
        <v>4</v>
      </c>
    </row>
    <row r="17" spans="1:13" ht="15" x14ac:dyDescent="0.2">
      <c r="A17" s="169" t="s">
        <v>145</v>
      </c>
      <c r="B17" s="170" t="s">
        <v>293</v>
      </c>
      <c r="C17" s="170" t="s">
        <v>292</v>
      </c>
      <c r="D17" s="170" t="s">
        <v>292</v>
      </c>
      <c r="E17" s="170" t="s">
        <v>292</v>
      </c>
      <c r="F17" s="170" t="s">
        <v>292</v>
      </c>
      <c r="G17" s="170" t="s">
        <v>292</v>
      </c>
      <c r="H17" s="501" t="s">
        <v>292</v>
      </c>
      <c r="I17" s="499"/>
      <c r="J17" s="275">
        <f t="shared" si="0"/>
        <v>6</v>
      </c>
      <c r="K17" s="273">
        <v>4</v>
      </c>
      <c r="L17" s="273">
        <f t="shared" si="1"/>
        <v>10</v>
      </c>
      <c r="M17" s="126">
        <v>11.5</v>
      </c>
    </row>
    <row r="18" spans="1:13" ht="15" x14ac:dyDescent="0.2">
      <c r="A18" s="169" t="s">
        <v>17</v>
      </c>
      <c r="B18" s="170" t="s">
        <v>292</v>
      </c>
      <c r="C18" s="170" t="s">
        <v>292</v>
      </c>
      <c r="D18" s="170" t="s">
        <v>293</v>
      </c>
      <c r="E18" s="170" t="s">
        <v>292</v>
      </c>
      <c r="F18" s="170" t="s">
        <v>292</v>
      </c>
      <c r="G18" s="170" t="s">
        <v>293</v>
      </c>
      <c r="H18" s="501" t="s">
        <v>292</v>
      </c>
      <c r="I18" s="499"/>
      <c r="J18" s="275">
        <f t="shared" si="0"/>
        <v>5</v>
      </c>
      <c r="K18" s="273">
        <v>2</v>
      </c>
      <c r="L18" s="273">
        <f t="shared" si="1"/>
        <v>7</v>
      </c>
      <c r="M18" s="126">
        <v>1.5</v>
      </c>
    </row>
    <row r="19" spans="1:13" ht="15" x14ac:dyDescent="0.2">
      <c r="A19" s="169" t="s">
        <v>18</v>
      </c>
      <c r="B19" s="170" t="s">
        <v>292</v>
      </c>
      <c r="C19" s="170" t="s">
        <v>292</v>
      </c>
      <c r="D19" s="170" t="s">
        <v>293</v>
      </c>
      <c r="E19" s="170" t="s">
        <v>292</v>
      </c>
      <c r="F19" s="170" t="s">
        <v>292</v>
      </c>
      <c r="G19" s="170" t="s">
        <v>292</v>
      </c>
      <c r="H19" s="501" t="s">
        <v>292</v>
      </c>
      <c r="I19" s="499"/>
      <c r="J19" s="275">
        <f t="shared" si="0"/>
        <v>6</v>
      </c>
      <c r="K19" s="273">
        <v>3</v>
      </c>
      <c r="L19" s="273">
        <f t="shared" si="1"/>
        <v>9</v>
      </c>
      <c r="M19" s="126">
        <v>7.5</v>
      </c>
    </row>
    <row r="20" spans="1:13" x14ac:dyDescent="0.15">
      <c r="H20" s="163"/>
      <c r="J20" s="61">
        <f>SUM(J5:J19)</f>
        <v>87</v>
      </c>
      <c r="K20" s="163">
        <f>SUM(K5:K19)</f>
        <v>49</v>
      </c>
      <c r="L20" s="163">
        <f>SUM(L5:L19)</f>
        <v>136</v>
      </c>
      <c r="M20" s="124">
        <f>SUM(M5:M19)</f>
        <v>120</v>
      </c>
    </row>
    <row r="21" spans="1:13" x14ac:dyDescent="0.15">
      <c r="L21" s="38"/>
      <c r="M21" s="38"/>
    </row>
    <row r="26" spans="1:13" x14ac:dyDescent="0.15">
      <c r="B26" s="61" t="s">
        <v>311</v>
      </c>
      <c r="H26" s="163"/>
    </row>
    <row r="27" spans="1:13" x14ac:dyDescent="0.15">
      <c r="H27" s="163"/>
    </row>
    <row r="28" spans="1:13" ht="13.75" customHeight="1" x14ac:dyDescent="0.15">
      <c r="H28" s="163"/>
    </row>
    <row r="29" spans="1:13" x14ac:dyDescent="0.15">
      <c r="B29" s="61" t="s">
        <v>312</v>
      </c>
      <c r="C29" s="61" t="s">
        <v>313</v>
      </c>
      <c r="D29" s="320"/>
      <c r="E29" s="320" t="s">
        <v>354</v>
      </c>
      <c r="F29" s="320" t="s">
        <v>265</v>
      </c>
      <c r="G29" s="320" t="s">
        <v>266</v>
      </c>
      <c r="H29" s="321" t="s">
        <v>267</v>
      </c>
      <c r="I29" s="215" t="s">
        <v>3</v>
      </c>
    </row>
    <row r="30" spans="1:13" x14ac:dyDescent="0.15">
      <c r="B30" s="214" t="s">
        <v>317</v>
      </c>
      <c r="C30" s="214" t="s">
        <v>4</v>
      </c>
      <c r="D30" s="320"/>
      <c r="E30" s="320" t="s">
        <v>314</v>
      </c>
      <c r="F30" s="320" t="s">
        <v>318</v>
      </c>
      <c r="G30" s="320" t="s">
        <v>316</v>
      </c>
      <c r="H30" s="321" t="s">
        <v>315</v>
      </c>
      <c r="I30" s="163">
        <v>2</v>
      </c>
    </row>
    <row r="31" spans="1:13" x14ac:dyDescent="0.15">
      <c r="B31" s="214" t="s">
        <v>319</v>
      </c>
      <c r="C31" s="214" t="s">
        <v>5</v>
      </c>
      <c r="D31" s="320"/>
      <c r="E31" s="320" t="s">
        <v>316</v>
      </c>
      <c r="F31" s="320" t="s">
        <v>315</v>
      </c>
      <c r="G31" s="320" t="s">
        <v>314</v>
      </c>
      <c r="H31" s="321" t="s">
        <v>314</v>
      </c>
      <c r="I31" s="163">
        <v>3</v>
      </c>
    </row>
    <row r="32" spans="1:13" x14ac:dyDescent="0.15">
      <c r="B32" s="322" t="s">
        <v>412</v>
      </c>
      <c r="C32" s="214" t="s">
        <v>6</v>
      </c>
      <c r="D32" s="320"/>
      <c r="E32" s="320" t="s">
        <v>316</v>
      </c>
      <c r="F32" s="320" t="s">
        <v>314</v>
      </c>
      <c r="G32" s="320" t="s">
        <v>316</v>
      </c>
      <c r="H32" s="321" t="s">
        <v>316</v>
      </c>
      <c r="I32" s="163">
        <v>4</v>
      </c>
    </row>
    <row r="33" spans="2:9" x14ac:dyDescent="0.15">
      <c r="B33" s="322" t="s">
        <v>496</v>
      </c>
      <c r="C33" s="214" t="s">
        <v>7</v>
      </c>
      <c r="D33" s="320"/>
      <c r="E33" s="320" t="s">
        <v>316</v>
      </c>
      <c r="F33" s="320" t="s">
        <v>314</v>
      </c>
      <c r="G33" s="320" t="s">
        <v>314</v>
      </c>
      <c r="H33" s="321" t="s">
        <v>318</v>
      </c>
      <c r="I33" s="163">
        <v>3</v>
      </c>
    </row>
    <row r="34" spans="2:9" x14ac:dyDescent="0.15">
      <c r="B34" s="322" t="s">
        <v>411</v>
      </c>
      <c r="C34" s="214" t="s">
        <v>8</v>
      </c>
      <c r="D34" s="320"/>
      <c r="E34" s="320" t="s">
        <v>318</v>
      </c>
      <c r="F34" s="61" t="s">
        <v>314</v>
      </c>
      <c r="G34" s="424" t="s">
        <v>316</v>
      </c>
      <c r="H34" s="321" t="s">
        <v>314</v>
      </c>
      <c r="I34" s="163">
        <v>3</v>
      </c>
    </row>
    <row r="35" spans="2:9" x14ac:dyDescent="0.15">
      <c r="B35" s="214" t="s">
        <v>320</v>
      </c>
      <c r="C35" s="214" t="s">
        <v>9</v>
      </c>
      <c r="E35" s="320" t="s">
        <v>314</v>
      </c>
      <c r="F35" s="61" t="s">
        <v>314</v>
      </c>
      <c r="G35" s="424" t="s">
        <v>316</v>
      </c>
      <c r="H35" s="163" t="s">
        <v>314</v>
      </c>
      <c r="I35" s="163">
        <v>4</v>
      </c>
    </row>
    <row r="36" spans="2:9" x14ac:dyDescent="0.15">
      <c r="B36" s="322" t="s">
        <v>495</v>
      </c>
      <c r="C36" s="214" t="s">
        <v>10</v>
      </c>
      <c r="E36" s="320" t="s">
        <v>316</v>
      </c>
      <c r="F36" s="320" t="s">
        <v>314</v>
      </c>
      <c r="G36" s="61" t="s">
        <v>314</v>
      </c>
      <c r="H36" s="321" t="s">
        <v>314</v>
      </c>
      <c r="I36" s="163">
        <v>4</v>
      </c>
    </row>
    <row r="37" spans="2:9" x14ac:dyDescent="0.15">
      <c r="B37" s="214" t="s">
        <v>321</v>
      </c>
      <c r="C37" s="214" t="s">
        <v>11</v>
      </c>
      <c r="D37" s="320"/>
      <c r="E37" s="61" t="s">
        <v>314</v>
      </c>
      <c r="F37" s="320" t="s">
        <v>314</v>
      </c>
      <c r="G37" s="61" t="s">
        <v>314</v>
      </c>
      <c r="H37" s="163" t="s">
        <v>314</v>
      </c>
      <c r="I37" s="163">
        <v>4</v>
      </c>
    </row>
    <row r="38" spans="2:9" x14ac:dyDescent="0.15">
      <c r="B38" s="322" t="s">
        <v>494</v>
      </c>
      <c r="C38" s="214" t="s">
        <v>12</v>
      </c>
      <c r="D38" s="320"/>
      <c r="E38" s="320" t="s">
        <v>316</v>
      </c>
      <c r="F38" s="320" t="s">
        <v>314</v>
      </c>
      <c r="G38" s="320" t="s">
        <v>318</v>
      </c>
      <c r="H38" s="321" t="s">
        <v>318</v>
      </c>
      <c r="I38" s="163">
        <v>2</v>
      </c>
    </row>
    <row r="39" spans="2:9" x14ac:dyDescent="0.15">
      <c r="B39" s="214" t="s">
        <v>322</v>
      </c>
      <c r="C39" s="214" t="s">
        <v>13</v>
      </c>
      <c r="E39" s="424" t="s">
        <v>316</v>
      </c>
      <c r="F39" s="61" t="s">
        <v>314</v>
      </c>
      <c r="G39" s="61" t="s">
        <v>314</v>
      </c>
      <c r="H39" s="321" t="s">
        <v>316</v>
      </c>
      <c r="I39" s="163">
        <v>4</v>
      </c>
    </row>
    <row r="40" spans="2:9" x14ac:dyDescent="0.15">
      <c r="B40" s="214" t="s">
        <v>323</v>
      </c>
      <c r="C40" s="214" t="s">
        <v>14</v>
      </c>
      <c r="D40" s="320"/>
      <c r="E40" s="61" t="s">
        <v>314</v>
      </c>
      <c r="F40" s="320" t="s">
        <v>314</v>
      </c>
      <c r="G40" s="61" t="s">
        <v>314</v>
      </c>
      <c r="H40" s="321" t="s">
        <v>314</v>
      </c>
      <c r="I40" s="163">
        <v>4</v>
      </c>
    </row>
    <row r="41" spans="2:9" x14ac:dyDescent="0.15">
      <c r="B41" s="322" t="s">
        <v>497</v>
      </c>
      <c r="C41" s="214" t="s">
        <v>15</v>
      </c>
      <c r="E41" s="320" t="s">
        <v>314</v>
      </c>
      <c r="F41" s="320" t="s">
        <v>314</v>
      </c>
      <c r="G41" s="61" t="s">
        <v>314</v>
      </c>
      <c r="H41" s="321" t="s">
        <v>315</v>
      </c>
      <c r="I41" s="163">
        <v>3</v>
      </c>
    </row>
    <row r="42" spans="2:9" x14ac:dyDescent="0.15">
      <c r="B42" s="214" t="s">
        <v>324</v>
      </c>
      <c r="C42" s="214" t="s">
        <v>16</v>
      </c>
      <c r="D42" s="320"/>
      <c r="E42" s="320" t="s">
        <v>314</v>
      </c>
      <c r="F42" s="424" t="s">
        <v>316</v>
      </c>
      <c r="G42" s="61" t="s">
        <v>314</v>
      </c>
      <c r="H42" s="321" t="s">
        <v>314</v>
      </c>
      <c r="I42" s="163">
        <v>4</v>
      </c>
    </row>
    <row r="43" spans="2:9" x14ac:dyDescent="0.15">
      <c r="B43" s="214" t="s">
        <v>325</v>
      </c>
      <c r="C43" s="214" t="s">
        <v>17</v>
      </c>
      <c r="D43" s="320"/>
      <c r="E43" s="320" t="s">
        <v>318</v>
      </c>
      <c r="F43" s="320" t="s">
        <v>314</v>
      </c>
      <c r="G43" s="320" t="s">
        <v>314</v>
      </c>
      <c r="H43" s="321" t="s">
        <v>318</v>
      </c>
      <c r="I43" s="163">
        <v>2</v>
      </c>
    </row>
    <row r="44" spans="2:9" x14ac:dyDescent="0.15">
      <c r="B44" s="322" t="s">
        <v>410</v>
      </c>
      <c r="C44" s="214" t="s">
        <v>18</v>
      </c>
      <c r="E44" s="61" t="s">
        <v>314</v>
      </c>
      <c r="F44" s="61" t="s">
        <v>314</v>
      </c>
      <c r="G44" s="61" t="s">
        <v>314</v>
      </c>
      <c r="H44" s="163" t="s">
        <v>315</v>
      </c>
      <c r="I44" s="163">
        <v>3</v>
      </c>
    </row>
    <row r="45" spans="2:9" ht="13.5" customHeight="1" x14ac:dyDescent="0.15">
      <c r="I45" s="163">
        <f>SUM(I30:I44)</f>
        <v>49</v>
      </c>
    </row>
    <row r="47" spans="2:9" ht="13.5" customHeight="1" x14ac:dyDescent="0.15"/>
    <row r="54" spans="1:15" x14ac:dyDescent="0.15">
      <c r="H54" s="163"/>
    </row>
    <row r="55" spans="1:15" x14ac:dyDescent="0.15">
      <c r="A55" s="540" t="s">
        <v>326</v>
      </c>
      <c r="B55" s="540"/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</row>
    <row r="58" spans="1:15" x14ac:dyDescent="0.15">
      <c r="B58" s="104"/>
      <c r="C58" s="104"/>
      <c r="D58" s="104"/>
      <c r="E58" s="104"/>
      <c r="F58" s="104"/>
      <c r="G58" s="104"/>
      <c r="H58" s="104"/>
      <c r="I58" s="104"/>
    </row>
    <row r="59" spans="1:15" x14ac:dyDescent="0.15">
      <c r="B59" s="104"/>
      <c r="C59" s="104"/>
      <c r="D59" s="104"/>
      <c r="E59" s="104"/>
      <c r="F59" s="104"/>
      <c r="G59" s="104"/>
      <c r="H59" s="104"/>
      <c r="I59" s="104"/>
    </row>
    <row r="60" spans="1:15" x14ac:dyDescent="0.15">
      <c r="B60" s="104"/>
      <c r="C60" s="104"/>
      <c r="D60" s="104"/>
      <c r="E60" s="104"/>
      <c r="F60" s="104"/>
      <c r="G60" s="104"/>
      <c r="H60" s="104"/>
      <c r="I60" s="104"/>
    </row>
    <row r="61" spans="1:15" x14ac:dyDescent="0.15">
      <c r="B61" s="104"/>
      <c r="C61" s="104"/>
      <c r="D61" s="104"/>
      <c r="E61" s="104"/>
      <c r="F61" s="104"/>
      <c r="G61" s="104"/>
      <c r="H61" s="104"/>
      <c r="I61" s="104"/>
    </row>
    <row r="62" spans="1:15" x14ac:dyDescent="0.15">
      <c r="B62" s="104"/>
      <c r="C62" s="104"/>
      <c r="D62" s="104"/>
      <c r="E62" s="104"/>
      <c r="F62" s="104"/>
      <c r="G62" s="104"/>
      <c r="H62" s="104"/>
      <c r="I62" s="104"/>
    </row>
    <row r="63" spans="1:15" x14ac:dyDescent="0.15">
      <c r="B63" s="104"/>
      <c r="C63" s="104"/>
      <c r="D63" s="104"/>
      <c r="E63" s="104"/>
      <c r="F63" s="104"/>
      <c r="G63" s="104"/>
      <c r="H63" s="104"/>
      <c r="I63" s="104"/>
    </row>
    <row r="64" spans="1:15" x14ac:dyDescent="0.15">
      <c r="B64" s="104"/>
      <c r="C64" s="104"/>
      <c r="D64" s="104"/>
      <c r="E64" s="104"/>
      <c r="F64" s="104"/>
      <c r="G64" s="104"/>
      <c r="H64" s="104"/>
      <c r="I64" s="104"/>
    </row>
    <row r="65" spans="2:9" x14ac:dyDescent="0.15">
      <c r="B65" s="104"/>
      <c r="C65" s="104"/>
      <c r="D65" s="104"/>
      <c r="E65" s="104"/>
      <c r="F65" s="104"/>
      <c r="G65" s="104"/>
      <c r="H65" s="104"/>
      <c r="I65" s="104"/>
    </row>
    <row r="66" spans="2:9" x14ac:dyDescent="0.15">
      <c r="B66" s="104"/>
      <c r="C66" s="104"/>
      <c r="D66" s="104"/>
      <c r="E66" s="104"/>
      <c r="F66" s="104"/>
      <c r="G66" s="104"/>
      <c r="H66" s="104"/>
      <c r="I66" s="104"/>
    </row>
    <row r="67" spans="2:9" x14ac:dyDescent="0.15">
      <c r="B67" s="104"/>
      <c r="C67" s="104"/>
      <c r="D67" s="104"/>
      <c r="E67" s="104"/>
      <c r="F67" s="104"/>
      <c r="G67" s="104"/>
      <c r="H67" s="104"/>
      <c r="I67" s="104"/>
    </row>
    <row r="68" spans="2:9" x14ac:dyDescent="0.15">
      <c r="B68" s="104"/>
      <c r="C68" s="104"/>
      <c r="D68" s="104"/>
      <c r="E68" s="104"/>
      <c r="F68" s="104"/>
      <c r="G68" s="104"/>
      <c r="H68" s="104"/>
      <c r="I68" s="104"/>
    </row>
    <row r="69" spans="2:9" x14ac:dyDescent="0.15">
      <c r="B69" s="104"/>
      <c r="C69" s="104"/>
      <c r="D69" s="104"/>
      <c r="E69" s="104"/>
      <c r="F69" s="104"/>
      <c r="G69" s="104"/>
      <c r="H69" s="104"/>
      <c r="I69" s="104"/>
    </row>
    <row r="70" spans="2:9" x14ac:dyDescent="0.15">
      <c r="B70" s="104"/>
      <c r="C70" s="104"/>
      <c r="D70" s="104"/>
      <c r="E70" s="104"/>
      <c r="F70" s="104"/>
      <c r="G70" s="104"/>
      <c r="H70" s="104"/>
      <c r="I70" s="104"/>
    </row>
    <row r="71" spans="2:9" x14ac:dyDescent="0.15">
      <c r="B71" s="104"/>
      <c r="C71" s="104"/>
      <c r="D71" s="104"/>
      <c r="E71" s="104"/>
      <c r="F71" s="104"/>
      <c r="G71" s="104"/>
      <c r="H71" s="104"/>
      <c r="I71" s="104"/>
    </row>
    <row r="72" spans="2:9" x14ac:dyDescent="0.15">
      <c r="B72" s="104"/>
      <c r="C72" s="104"/>
      <c r="D72" s="104"/>
      <c r="E72" s="104"/>
      <c r="F72" s="104"/>
      <c r="G72" s="104"/>
      <c r="H72" s="104"/>
      <c r="I72" s="104"/>
    </row>
    <row r="73" spans="2:9" x14ac:dyDescent="0.15">
      <c r="B73" s="104"/>
      <c r="C73" s="104"/>
      <c r="D73" s="104"/>
      <c r="E73" s="104"/>
      <c r="F73" s="104"/>
      <c r="G73" s="104"/>
      <c r="H73" s="104"/>
      <c r="I73" s="104"/>
    </row>
    <row r="74" spans="2:9" x14ac:dyDescent="0.15">
      <c r="B74" s="104"/>
      <c r="C74" s="104"/>
      <c r="D74" s="104"/>
      <c r="E74" s="104"/>
      <c r="F74" s="104"/>
      <c r="G74" s="104"/>
      <c r="H74" s="104"/>
      <c r="I74" s="104"/>
    </row>
    <row r="75" spans="2:9" x14ac:dyDescent="0.15">
      <c r="B75" s="104"/>
      <c r="C75" s="104"/>
      <c r="D75" s="104"/>
      <c r="E75" s="104"/>
      <c r="F75" s="104"/>
      <c r="G75" s="104"/>
      <c r="H75" s="104"/>
      <c r="I75" s="104"/>
    </row>
    <row r="76" spans="2:9" x14ac:dyDescent="0.15">
      <c r="B76" s="104"/>
      <c r="C76" s="104"/>
      <c r="D76" s="104"/>
      <c r="E76" s="104"/>
      <c r="F76" s="104"/>
      <c r="G76" s="104"/>
      <c r="H76" s="104"/>
      <c r="I76" s="104"/>
    </row>
    <row r="77" spans="2:9" x14ac:dyDescent="0.15">
      <c r="B77" s="104"/>
      <c r="C77" s="104"/>
      <c r="D77" s="104"/>
      <c r="E77" s="104"/>
      <c r="F77" s="104"/>
      <c r="G77" s="104"/>
      <c r="H77" s="104"/>
      <c r="I77" s="104"/>
    </row>
    <row r="78" spans="2:9" x14ac:dyDescent="0.15">
      <c r="B78" s="104"/>
      <c r="C78" s="104"/>
      <c r="D78" s="104"/>
      <c r="E78" s="104"/>
      <c r="F78" s="104"/>
      <c r="G78" s="104"/>
      <c r="H78" s="104"/>
      <c r="I78" s="104"/>
    </row>
    <row r="79" spans="2:9" x14ac:dyDescent="0.15">
      <c r="B79" s="104"/>
      <c r="C79" s="104"/>
      <c r="D79" s="104"/>
      <c r="E79" s="104"/>
      <c r="F79" s="104"/>
      <c r="G79" s="104"/>
      <c r="H79" s="104"/>
      <c r="I79" s="104"/>
    </row>
  </sheetData>
  <sheetProtection password="CC39" sheet="1" objects="1" scenarios="1"/>
  <sortState ref="A5:M19">
    <sortCondition ref="A5:A19"/>
  </sortState>
  <customSheetViews>
    <customSheetView guid="{43928018-20FC-6C49-94FA-568504086177}" fitToPage="1">
      <selection activeCell="K24" sqref="K24"/>
      <pageMargins left="0.39370078740157483" right="0.39370078740157483" top="0.39370078740157483" bottom="0.39370078740157483" header="0.39370078740157483" footer="0.39370078740157483"/>
      <printOptions gridLines="1"/>
      <pageSetup paperSize="9" scale="41" orientation="portrait" horizontalDpi="180" verticalDpi="180" r:id="rId1"/>
      <headerFooter alignWithMargins="0"/>
    </customSheetView>
  </customSheetViews>
  <mergeCells count="1">
    <mergeCell ref="A55:O55"/>
  </mergeCells>
  <phoneticPr fontId="8" type="noConversion"/>
  <printOptions gridLines="1"/>
  <pageMargins left="0.39370078740157483" right="0.39370078740157483" top="0.39370078740157483" bottom="0.39370078740157483" header="0.39370078740157483" footer="0.39370078740157483"/>
  <pageSetup paperSize="9" scale="41" orientation="portrait" horizontalDpi="180" verticalDpi="18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66"/>
    <pageSetUpPr fitToPage="1"/>
  </sheetPr>
  <dimension ref="A1:S102"/>
  <sheetViews>
    <sheetView workbookViewId="0">
      <selection activeCell="S25" sqref="S25"/>
    </sheetView>
  </sheetViews>
  <sheetFormatPr baseColWidth="10" defaultColWidth="8.83203125" defaultRowHeight="13" x14ac:dyDescent="0.15"/>
  <cols>
    <col min="1" max="1" width="19.6640625" style="1" customWidth="1"/>
    <col min="2" max="6" width="11" style="115" customWidth="1"/>
    <col min="7" max="7" width="11" style="1" customWidth="1"/>
    <col min="8" max="9" width="11" customWidth="1"/>
    <col min="10" max="12" width="12" customWidth="1"/>
    <col min="13" max="13" width="12" style="156" customWidth="1"/>
    <col min="14" max="14" width="12" customWidth="1"/>
    <col min="15" max="15" width="12" style="15" customWidth="1"/>
  </cols>
  <sheetData>
    <row r="1" spans="1:19" ht="12.75" customHeight="1" x14ac:dyDescent="0.15">
      <c r="A1" s="41" t="s">
        <v>488</v>
      </c>
      <c r="B1" s="59"/>
      <c r="C1" s="59"/>
      <c r="D1" s="59"/>
      <c r="E1" s="59"/>
      <c r="F1" s="276" t="s">
        <v>456</v>
      </c>
      <c r="G1" s="2"/>
      <c r="H1" s="3"/>
      <c r="I1" s="3"/>
      <c r="J1" s="3"/>
      <c r="L1" s="34" t="s">
        <v>491</v>
      </c>
      <c r="M1" s="34"/>
      <c r="N1" s="3"/>
      <c r="O1" s="107"/>
    </row>
    <row r="2" spans="1:19" ht="12.75" customHeight="1" x14ac:dyDescent="0.15">
      <c r="A2" s="41" t="s">
        <v>66</v>
      </c>
      <c r="B2" s="59"/>
      <c r="C2" s="59"/>
      <c r="D2" s="59"/>
      <c r="E2" s="59"/>
      <c r="F2" s="59"/>
      <c r="G2" s="2"/>
      <c r="H2" s="3"/>
      <c r="I2" s="3"/>
      <c r="J2" s="3"/>
      <c r="N2" s="3"/>
      <c r="O2" s="107"/>
    </row>
    <row r="3" spans="1:19" ht="12.75" customHeight="1" x14ac:dyDescent="0.15">
      <c r="A3" s="38"/>
      <c r="B3" s="59"/>
      <c r="C3" s="59"/>
      <c r="D3" s="59"/>
      <c r="E3" s="59"/>
      <c r="F3" s="59"/>
      <c r="G3" s="2"/>
      <c r="H3" s="3"/>
      <c r="I3" s="3"/>
      <c r="J3" s="3"/>
      <c r="N3" s="3"/>
      <c r="O3" s="107"/>
    </row>
    <row r="4" spans="1:19" ht="12.75" customHeight="1" x14ac:dyDescent="0.15">
      <c r="A4" s="173" t="s">
        <v>1</v>
      </c>
      <c r="B4" s="183" t="s">
        <v>26</v>
      </c>
      <c r="C4" s="183" t="s">
        <v>33</v>
      </c>
      <c r="D4" s="183" t="s">
        <v>33</v>
      </c>
      <c r="E4" s="183" t="s">
        <v>67</v>
      </c>
      <c r="F4" s="183" t="s">
        <v>68</v>
      </c>
      <c r="G4" s="184" t="s">
        <v>3</v>
      </c>
      <c r="H4" s="184" t="s">
        <v>26</v>
      </c>
      <c r="I4" s="184" t="s">
        <v>33</v>
      </c>
      <c r="J4" s="184" t="s">
        <v>33</v>
      </c>
      <c r="K4" s="184" t="s">
        <v>67</v>
      </c>
      <c r="L4" s="184" t="s">
        <v>68</v>
      </c>
      <c r="M4" s="184"/>
      <c r="N4" s="184" t="s">
        <v>73</v>
      </c>
      <c r="O4" s="174" t="s">
        <v>19</v>
      </c>
      <c r="R4" t="s">
        <v>581</v>
      </c>
      <c r="S4" s="77" t="s">
        <v>580</v>
      </c>
    </row>
    <row r="5" spans="1:19" ht="12.75" customHeight="1" x14ac:dyDescent="0.15">
      <c r="A5" s="173"/>
      <c r="B5" s="183" t="s">
        <v>36</v>
      </c>
      <c r="C5" s="183" t="s">
        <v>34</v>
      </c>
      <c r="D5" s="183" t="s">
        <v>35</v>
      </c>
      <c r="E5" s="183" t="s">
        <v>33</v>
      </c>
      <c r="F5" s="183" t="s">
        <v>69</v>
      </c>
      <c r="G5" s="184" t="s">
        <v>535</v>
      </c>
      <c r="H5" s="184" t="s">
        <v>36</v>
      </c>
      <c r="I5" s="184" t="s">
        <v>34</v>
      </c>
      <c r="J5" s="184" t="s">
        <v>35</v>
      </c>
      <c r="K5" s="184" t="s">
        <v>33</v>
      </c>
      <c r="L5" s="184" t="s">
        <v>69</v>
      </c>
      <c r="M5" s="184"/>
      <c r="N5" s="173"/>
      <c r="O5" s="174" t="s">
        <v>22</v>
      </c>
    </row>
    <row r="6" spans="1:19" ht="12.75" customHeight="1" x14ac:dyDescent="0.15">
      <c r="A6" s="185" t="s">
        <v>4</v>
      </c>
      <c r="B6" s="186">
        <v>41</v>
      </c>
      <c r="C6" s="186">
        <v>49</v>
      </c>
      <c r="D6" s="186">
        <v>344</v>
      </c>
      <c r="E6" s="187">
        <v>27</v>
      </c>
      <c r="F6" s="185">
        <v>210</v>
      </c>
      <c r="G6" s="185">
        <f t="shared" ref="G6:G20" si="0">SUM(B6:F6)</f>
        <v>671</v>
      </c>
      <c r="H6" s="503">
        <v>38</v>
      </c>
      <c r="I6" s="503">
        <v>56</v>
      </c>
      <c r="J6" s="503">
        <v>347</v>
      </c>
      <c r="K6" s="503">
        <v>25</v>
      </c>
      <c r="L6" s="503">
        <v>208</v>
      </c>
      <c r="M6" s="503">
        <f t="shared" ref="M6:M20" si="1">SUM(H6:L6)</f>
        <v>674</v>
      </c>
      <c r="N6" s="185">
        <f t="shared" ref="N6:N20" si="2">M6-G6</f>
        <v>3</v>
      </c>
      <c r="O6" s="197">
        <v>10</v>
      </c>
      <c r="P6" s="362"/>
      <c r="R6">
        <v>81</v>
      </c>
      <c r="S6">
        <v>11.5</v>
      </c>
    </row>
    <row r="7" spans="1:19" ht="12.75" customHeight="1" x14ac:dyDescent="0.15">
      <c r="A7" s="185" t="s">
        <v>5</v>
      </c>
      <c r="B7" s="186">
        <v>57</v>
      </c>
      <c r="C7" s="186">
        <v>47</v>
      </c>
      <c r="D7" s="186">
        <v>337</v>
      </c>
      <c r="E7" s="185">
        <v>28</v>
      </c>
      <c r="F7" s="185">
        <v>110</v>
      </c>
      <c r="G7" s="185">
        <f t="shared" si="0"/>
        <v>579</v>
      </c>
      <c r="H7" s="478">
        <v>80</v>
      </c>
      <c r="I7" s="478">
        <v>26</v>
      </c>
      <c r="J7" s="478">
        <v>331</v>
      </c>
      <c r="K7" s="193">
        <v>22</v>
      </c>
      <c r="L7" s="193">
        <v>119</v>
      </c>
      <c r="M7" s="193">
        <f t="shared" si="1"/>
        <v>578</v>
      </c>
      <c r="N7" s="185">
        <f t="shared" si="2"/>
        <v>-1</v>
      </c>
      <c r="O7" s="197">
        <v>7</v>
      </c>
      <c r="P7" s="362"/>
      <c r="R7">
        <v>77</v>
      </c>
      <c r="S7">
        <v>8.5</v>
      </c>
    </row>
    <row r="8" spans="1:19" ht="12.75" customHeight="1" x14ac:dyDescent="0.15">
      <c r="A8" s="185" t="s">
        <v>6</v>
      </c>
      <c r="B8" s="186">
        <v>3</v>
      </c>
      <c r="C8" s="186">
        <v>0</v>
      </c>
      <c r="D8" s="186">
        <v>30</v>
      </c>
      <c r="E8" s="185">
        <v>2</v>
      </c>
      <c r="F8" s="185">
        <v>23</v>
      </c>
      <c r="G8" s="185">
        <f t="shared" si="0"/>
        <v>58</v>
      </c>
      <c r="H8" s="478">
        <v>6</v>
      </c>
      <c r="I8" s="478">
        <v>2</v>
      </c>
      <c r="J8" s="478">
        <v>31</v>
      </c>
      <c r="K8" s="193">
        <v>2</v>
      </c>
      <c r="L8" s="193">
        <v>24</v>
      </c>
      <c r="M8" s="193">
        <f t="shared" si="1"/>
        <v>65</v>
      </c>
      <c r="N8" s="185">
        <f t="shared" si="2"/>
        <v>7</v>
      </c>
      <c r="O8" s="197">
        <v>12</v>
      </c>
      <c r="P8" s="362"/>
      <c r="R8">
        <v>74</v>
      </c>
      <c r="S8">
        <v>5</v>
      </c>
    </row>
    <row r="9" spans="1:19" ht="12.75" customHeight="1" x14ac:dyDescent="0.15">
      <c r="A9" s="185" t="s">
        <v>7</v>
      </c>
      <c r="B9" s="189">
        <v>50</v>
      </c>
      <c r="C9" s="189">
        <v>39</v>
      </c>
      <c r="D9" s="189">
        <v>174</v>
      </c>
      <c r="E9" s="185">
        <v>42</v>
      </c>
      <c r="F9" s="185">
        <v>97</v>
      </c>
      <c r="G9" s="185">
        <f t="shared" si="0"/>
        <v>402</v>
      </c>
      <c r="H9" s="193">
        <v>46</v>
      </c>
      <c r="I9" s="193">
        <v>46</v>
      </c>
      <c r="J9" s="193">
        <v>161</v>
      </c>
      <c r="K9" s="193">
        <v>28</v>
      </c>
      <c r="L9" s="193">
        <v>124</v>
      </c>
      <c r="M9" s="193">
        <f t="shared" si="1"/>
        <v>405</v>
      </c>
      <c r="N9" s="185">
        <f t="shared" si="2"/>
        <v>3</v>
      </c>
      <c r="O9" s="197">
        <v>10</v>
      </c>
      <c r="P9" s="264"/>
      <c r="R9">
        <v>86</v>
      </c>
      <c r="S9">
        <v>14</v>
      </c>
    </row>
    <row r="10" spans="1:19" ht="12.75" customHeight="1" x14ac:dyDescent="0.15">
      <c r="A10" s="185" t="s">
        <v>8</v>
      </c>
      <c r="B10" s="189">
        <v>135</v>
      </c>
      <c r="C10" s="189">
        <v>91</v>
      </c>
      <c r="D10" s="189">
        <v>445</v>
      </c>
      <c r="E10" s="185">
        <v>34</v>
      </c>
      <c r="F10" s="185">
        <v>233</v>
      </c>
      <c r="G10" s="185">
        <f t="shared" si="0"/>
        <v>938</v>
      </c>
      <c r="H10" s="193">
        <v>112</v>
      </c>
      <c r="I10" s="193">
        <v>117</v>
      </c>
      <c r="J10" s="193">
        <v>477</v>
      </c>
      <c r="K10" s="193">
        <v>51</v>
      </c>
      <c r="L10" s="193">
        <v>234</v>
      </c>
      <c r="M10" s="193">
        <f t="shared" si="1"/>
        <v>991</v>
      </c>
      <c r="N10" s="185">
        <f t="shared" si="2"/>
        <v>53</v>
      </c>
      <c r="O10" s="197">
        <v>15</v>
      </c>
      <c r="P10" s="362">
        <f>SUM(H10:L10)</f>
        <v>991</v>
      </c>
      <c r="R10">
        <v>77</v>
      </c>
      <c r="S10">
        <v>8.5</v>
      </c>
    </row>
    <row r="11" spans="1:19" ht="12.75" customHeight="1" x14ac:dyDescent="0.15">
      <c r="A11" s="185" t="s">
        <v>9</v>
      </c>
      <c r="B11" s="189">
        <v>81</v>
      </c>
      <c r="C11" s="189">
        <v>39</v>
      </c>
      <c r="D11" s="189">
        <v>200</v>
      </c>
      <c r="E11" s="185">
        <v>13</v>
      </c>
      <c r="F11" s="185">
        <v>228</v>
      </c>
      <c r="G11" s="185">
        <f t="shared" si="0"/>
        <v>561</v>
      </c>
      <c r="H11" s="193">
        <v>83</v>
      </c>
      <c r="I11" s="193">
        <v>50</v>
      </c>
      <c r="J11" s="193">
        <v>174</v>
      </c>
      <c r="K11" s="193">
        <v>16</v>
      </c>
      <c r="L11" s="193">
        <v>221</v>
      </c>
      <c r="M11" s="193">
        <f t="shared" si="1"/>
        <v>544</v>
      </c>
      <c r="N11" s="185">
        <f t="shared" si="2"/>
        <v>-17</v>
      </c>
      <c r="O11" s="197">
        <v>2</v>
      </c>
      <c r="P11" s="264"/>
      <c r="R11">
        <v>80</v>
      </c>
      <c r="S11">
        <v>10</v>
      </c>
    </row>
    <row r="12" spans="1:19" ht="12.75" customHeight="1" x14ac:dyDescent="0.15">
      <c r="A12" s="185" t="s">
        <v>10</v>
      </c>
      <c r="B12" s="189">
        <v>23</v>
      </c>
      <c r="C12" s="189">
        <v>58</v>
      </c>
      <c r="D12" s="189">
        <v>266</v>
      </c>
      <c r="E12" s="185">
        <v>0</v>
      </c>
      <c r="F12" s="185">
        <v>55</v>
      </c>
      <c r="G12" s="185">
        <f t="shared" si="0"/>
        <v>402</v>
      </c>
      <c r="H12" s="193">
        <v>32</v>
      </c>
      <c r="I12" s="193">
        <v>38</v>
      </c>
      <c r="J12" s="193">
        <v>274</v>
      </c>
      <c r="K12" s="193">
        <v>0</v>
      </c>
      <c r="L12" s="193">
        <v>60</v>
      </c>
      <c r="M12" s="193">
        <f t="shared" si="1"/>
        <v>404</v>
      </c>
      <c r="N12" s="185">
        <f t="shared" si="2"/>
        <v>2</v>
      </c>
      <c r="O12" s="197">
        <v>8</v>
      </c>
      <c r="P12" s="362"/>
      <c r="R12">
        <v>74</v>
      </c>
      <c r="S12">
        <v>5</v>
      </c>
    </row>
    <row r="13" spans="1:19" ht="12.75" customHeight="1" x14ac:dyDescent="0.15">
      <c r="A13" s="185" t="s">
        <v>11</v>
      </c>
      <c r="B13" s="189">
        <v>3</v>
      </c>
      <c r="C13" s="189">
        <v>9</v>
      </c>
      <c r="D13" s="189">
        <v>53</v>
      </c>
      <c r="E13" s="185">
        <v>6</v>
      </c>
      <c r="F13" s="185">
        <v>5</v>
      </c>
      <c r="G13" s="185">
        <f t="shared" si="0"/>
        <v>76</v>
      </c>
      <c r="H13" s="193">
        <v>6</v>
      </c>
      <c r="I13" s="193">
        <v>11</v>
      </c>
      <c r="J13" s="193">
        <v>57</v>
      </c>
      <c r="K13" s="193">
        <v>6</v>
      </c>
      <c r="L13" s="193">
        <v>6</v>
      </c>
      <c r="M13" s="193">
        <f t="shared" si="1"/>
        <v>86</v>
      </c>
      <c r="N13" s="185">
        <f t="shared" si="2"/>
        <v>10</v>
      </c>
      <c r="O13" s="197">
        <v>13</v>
      </c>
      <c r="P13" s="362"/>
      <c r="R13">
        <v>88</v>
      </c>
      <c r="S13">
        <v>15</v>
      </c>
    </row>
    <row r="14" spans="1:19" ht="12.75" customHeight="1" x14ac:dyDescent="0.15">
      <c r="A14" s="185" t="s">
        <v>12</v>
      </c>
      <c r="B14" s="189">
        <v>3</v>
      </c>
      <c r="C14" s="189">
        <v>9</v>
      </c>
      <c r="D14" s="189">
        <v>34</v>
      </c>
      <c r="E14" s="185">
        <v>0</v>
      </c>
      <c r="F14" s="185">
        <v>15</v>
      </c>
      <c r="G14" s="185">
        <f t="shared" si="0"/>
        <v>61</v>
      </c>
      <c r="H14" s="193">
        <v>4</v>
      </c>
      <c r="I14" s="193">
        <v>7</v>
      </c>
      <c r="J14" s="193">
        <v>33</v>
      </c>
      <c r="K14" s="193">
        <v>0</v>
      </c>
      <c r="L14" s="193">
        <v>20</v>
      </c>
      <c r="M14" s="193">
        <f t="shared" si="1"/>
        <v>64</v>
      </c>
      <c r="N14" s="185">
        <f t="shared" si="2"/>
        <v>3</v>
      </c>
      <c r="O14" s="197">
        <v>10</v>
      </c>
      <c r="P14" s="362"/>
      <c r="R14">
        <v>67</v>
      </c>
      <c r="S14">
        <v>2</v>
      </c>
    </row>
    <row r="15" spans="1:19" ht="12.75" customHeight="1" x14ac:dyDescent="0.15">
      <c r="A15" s="185" t="s">
        <v>13</v>
      </c>
      <c r="B15" s="189">
        <v>38</v>
      </c>
      <c r="C15" s="189">
        <v>54</v>
      </c>
      <c r="D15" s="189">
        <v>125</v>
      </c>
      <c r="E15" s="185">
        <v>1</v>
      </c>
      <c r="F15" s="185">
        <v>156</v>
      </c>
      <c r="G15" s="185">
        <f t="shared" si="0"/>
        <v>374</v>
      </c>
      <c r="H15" s="193">
        <v>49</v>
      </c>
      <c r="I15" s="193">
        <v>50</v>
      </c>
      <c r="J15" s="193">
        <v>147</v>
      </c>
      <c r="K15" s="193">
        <v>3</v>
      </c>
      <c r="L15" s="193">
        <v>170</v>
      </c>
      <c r="M15" s="193">
        <f t="shared" si="1"/>
        <v>419</v>
      </c>
      <c r="N15" s="185">
        <f t="shared" si="2"/>
        <v>45</v>
      </c>
      <c r="O15" s="197">
        <v>14</v>
      </c>
      <c r="P15" s="362"/>
      <c r="R15">
        <v>76</v>
      </c>
      <c r="S15">
        <v>7</v>
      </c>
    </row>
    <row r="16" spans="1:19" ht="12.75" customHeight="1" x14ac:dyDescent="0.15">
      <c r="A16" s="185" t="s">
        <v>14</v>
      </c>
      <c r="B16" s="189">
        <v>118</v>
      </c>
      <c r="C16" s="189">
        <v>139</v>
      </c>
      <c r="D16" s="189">
        <v>406</v>
      </c>
      <c r="E16" s="185">
        <v>12</v>
      </c>
      <c r="F16" s="185">
        <v>300</v>
      </c>
      <c r="G16" s="185">
        <f t="shared" si="0"/>
        <v>975</v>
      </c>
      <c r="H16" s="193">
        <v>96</v>
      </c>
      <c r="I16" s="193">
        <v>117</v>
      </c>
      <c r="J16" s="193">
        <v>371</v>
      </c>
      <c r="K16" s="193">
        <v>12</v>
      </c>
      <c r="L16" s="193">
        <v>314</v>
      </c>
      <c r="M16" s="193">
        <f t="shared" si="1"/>
        <v>910</v>
      </c>
      <c r="N16" s="185">
        <f t="shared" si="2"/>
        <v>-65</v>
      </c>
      <c r="O16" s="197">
        <v>1</v>
      </c>
      <c r="P16" s="264"/>
      <c r="R16">
        <v>82</v>
      </c>
      <c r="S16">
        <v>13</v>
      </c>
    </row>
    <row r="17" spans="1:19" ht="12.75" customHeight="1" x14ac:dyDescent="0.15">
      <c r="A17" s="185" t="s">
        <v>15</v>
      </c>
      <c r="B17" s="189">
        <v>41</v>
      </c>
      <c r="C17" s="189">
        <v>84</v>
      </c>
      <c r="D17" s="189">
        <v>133</v>
      </c>
      <c r="E17" s="185">
        <v>16</v>
      </c>
      <c r="F17" s="185">
        <v>127</v>
      </c>
      <c r="G17" s="185">
        <f t="shared" si="0"/>
        <v>401</v>
      </c>
      <c r="H17" s="193">
        <v>44</v>
      </c>
      <c r="I17" s="193">
        <v>48</v>
      </c>
      <c r="J17" s="193">
        <v>152</v>
      </c>
      <c r="K17" s="193">
        <v>21</v>
      </c>
      <c r="L17" s="193">
        <v>124</v>
      </c>
      <c r="M17" s="193">
        <f t="shared" si="1"/>
        <v>389</v>
      </c>
      <c r="N17" s="185">
        <f t="shared" si="2"/>
        <v>-12</v>
      </c>
      <c r="O17" s="197">
        <v>3</v>
      </c>
      <c r="P17" s="264"/>
      <c r="R17">
        <v>72</v>
      </c>
      <c r="S17">
        <v>3</v>
      </c>
    </row>
    <row r="18" spans="1:19" ht="12.75" customHeight="1" x14ac:dyDescent="0.15">
      <c r="A18" s="185" t="s">
        <v>16</v>
      </c>
      <c r="B18" s="189">
        <v>25</v>
      </c>
      <c r="C18" s="189">
        <v>39</v>
      </c>
      <c r="D18" s="189">
        <v>124</v>
      </c>
      <c r="E18" s="185">
        <v>20</v>
      </c>
      <c r="F18" s="185">
        <v>35</v>
      </c>
      <c r="G18" s="185">
        <f t="shared" si="0"/>
        <v>243</v>
      </c>
      <c r="H18" s="193">
        <v>40</v>
      </c>
      <c r="I18" s="193">
        <v>35</v>
      </c>
      <c r="J18" s="193">
        <v>121</v>
      </c>
      <c r="K18" s="193">
        <v>13</v>
      </c>
      <c r="L18" s="193">
        <v>32</v>
      </c>
      <c r="M18" s="193">
        <f t="shared" si="1"/>
        <v>241</v>
      </c>
      <c r="N18" s="185">
        <f t="shared" si="2"/>
        <v>-2</v>
      </c>
      <c r="O18" s="197">
        <v>5.5</v>
      </c>
      <c r="P18" s="362"/>
      <c r="R18">
        <v>74</v>
      </c>
      <c r="S18">
        <v>5</v>
      </c>
    </row>
    <row r="19" spans="1:19" ht="12.75" customHeight="1" x14ac:dyDescent="0.15">
      <c r="A19" s="185" t="s">
        <v>17</v>
      </c>
      <c r="B19" s="189">
        <v>8</v>
      </c>
      <c r="C19" s="189">
        <v>10</v>
      </c>
      <c r="D19" s="189">
        <v>97</v>
      </c>
      <c r="E19" s="185">
        <v>6</v>
      </c>
      <c r="F19" s="185">
        <v>24</v>
      </c>
      <c r="G19" s="185">
        <f t="shared" si="0"/>
        <v>145</v>
      </c>
      <c r="H19" s="193">
        <v>6</v>
      </c>
      <c r="I19" s="193">
        <v>9</v>
      </c>
      <c r="J19" s="193">
        <v>97</v>
      </c>
      <c r="K19" s="193">
        <v>8</v>
      </c>
      <c r="L19" s="193">
        <v>21</v>
      </c>
      <c r="M19" s="193">
        <f t="shared" si="1"/>
        <v>141</v>
      </c>
      <c r="N19" s="185">
        <f t="shared" si="2"/>
        <v>-4</v>
      </c>
      <c r="O19" s="197">
        <v>4</v>
      </c>
      <c r="P19" s="264"/>
      <c r="R19">
        <v>66</v>
      </c>
      <c r="S19">
        <v>1</v>
      </c>
    </row>
    <row r="20" spans="1:19" ht="12.75" customHeight="1" x14ac:dyDescent="0.15">
      <c r="A20" s="185" t="s">
        <v>18</v>
      </c>
      <c r="B20" s="189">
        <v>28</v>
      </c>
      <c r="C20" s="189">
        <v>60</v>
      </c>
      <c r="D20" s="189">
        <v>125</v>
      </c>
      <c r="E20" s="185">
        <v>6</v>
      </c>
      <c r="F20" s="185">
        <v>116</v>
      </c>
      <c r="G20" s="185">
        <f t="shared" si="0"/>
        <v>335</v>
      </c>
      <c r="H20" s="193">
        <v>29</v>
      </c>
      <c r="I20" s="193">
        <v>63</v>
      </c>
      <c r="J20" s="193">
        <v>121</v>
      </c>
      <c r="K20" s="193">
        <v>5</v>
      </c>
      <c r="L20" s="193">
        <v>115</v>
      </c>
      <c r="M20" s="193">
        <f t="shared" si="1"/>
        <v>333</v>
      </c>
      <c r="N20" s="185">
        <f t="shared" si="2"/>
        <v>-2</v>
      </c>
      <c r="O20" s="197">
        <v>5.5</v>
      </c>
      <c r="P20" s="362"/>
      <c r="R20">
        <v>81</v>
      </c>
      <c r="S20">
        <v>11.5</v>
      </c>
    </row>
    <row r="21" spans="1:19" s="32" customFormat="1" ht="12.75" customHeight="1" x14ac:dyDescent="0.15">
      <c r="A21" s="81"/>
      <c r="B21" s="116"/>
      <c r="C21" s="116"/>
      <c r="D21" s="116"/>
      <c r="E21" s="116"/>
      <c r="F21" s="116"/>
      <c r="G21" s="81"/>
      <c r="H21" s="81"/>
      <c r="I21" s="81"/>
      <c r="J21" s="81"/>
      <c r="K21" s="81"/>
      <c r="L21" s="81"/>
      <c r="M21" s="81">
        <f>SUM(M6:M20)</f>
        <v>6244</v>
      </c>
      <c r="N21" s="81"/>
      <c r="O21" s="324">
        <f>SUM(O6:O20)</f>
        <v>120</v>
      </c>
      <c r="P21" s="81"/>
      <c r="R21" s="40"/>
      <c r="S21" s="81">
        <f>SUM(S6:S20)</f>
        <v>120</v>
      </c>
    </row>
    <row r="22" spans="1:19" ht="12.75" customHeight="1" x14ac:dyDescent="0.15">
      <c r="A22" s="81" t="s">
        <v>416</v>
      </c>
      <c r="C22" s="116"/>
      <c r="D22" s="155"/>
      <c r="E22" s="116"/>
      <c r="F22" s="81"/>
      <c r="G22" s="81"/>
      <c r="H22" s="347">
        <f>D100</f>
        <v>0</v>
      </c>
      <c r="I22" s="81">
        <f>B100</f>
        <v>0</v>
      </c>
      <c r="J22" s="81">
        <f>C100</f>
        <v>0</v>
      </c>
      <c r="K22" s="81">
        <f>F100</f>
        <v>0</v>
      </c>
      <c r="L22" s="81">
        <f>E100</f>
        <v>0</v>
      </c>
      <c r="M22" s="81"/>
      <c r="N22" s="81"/>
      <c r="O22" s="479">
        <f>SUM(O6:O20)</f>
        <v>120</v>
      </c>
      <c r="P22" s="82"/>
      <c r="Q22" s="82"/>
      <c r="R22" s="16"/>
      <c r="S22" s="16"/>
    </row>
    <row r="23" spans="1:19" x14ac:dyDescent="0.15">
      <c r="A23" s="264" t="s">
        <v>416</v>
      </c>
      <c r="H23">
        <f>SUM(H6:H20)</f>
        <v>671</v>
      </c>
      <c r="I23">
        <f>SUM(I6:I20)</f>
        <v>675</v>
      </c>
      <c r="J23">
        <f>SUM(J6:J20)</f>
        <v>2894</v>
      </c>
      <c r="K23">
        <f>SUM(K6:K20)</f>
        <v>212</v>
      </c>
      <c r="L23">
        <f>SUM(L6:L20)</f>
        <v>1792</v>
      </c>
      <c r="M23" s="156">
        <f>SUM(H23:L23)</f>
        <v>6244</v>
      </c>
    </row>
    <row r="30" spans="1:19" ht="16" x14ac:dyDescent="0.2">
      <c r="A30" s="348"/>
      <c r="B30" s="349"/>
      <c r="C30" s="349"/>
      <c r="D30" s="349"/>
      <c r="E30" s="349"/>
      <c r="F30" s="349"/>
      <c r="G30" s="349"/>
    </row>
    <row r="31" spans="1:19" ht="13" customHeight="1" x14ac:dyDescent="0.2">
      <c r="A31" s="541"/>
      <c r="B31" s="541"/>
      <c r="C31" s="541"/>
      <c r="D31" s="541"/>
      <c r="E31" s="541"/>
      <c r="F31" s="541"/>
      <c r="G31" s="541"/>
      <c r="I31" s="466" t="s">
        <v>491</v>
      </c>
      <c r="J31" s="467"/>
      <c r="K31" s="467"/>
      <c r="L31" s="467"/>
      <c r="M31" s="467"/>
      <c r="N31" s="467"/>
      <c r="O31" s="467"/>
      <c r="P31" s="467"/>
    </row>
    <row r="32" spans="1:19" ht="13" customHeight="1" x14ac:dyDescent="0.15">
      <c r="A32" s="541"/>
      <c r="B32" s="541"/>
      <c r="C32" s="541"/>
      <c r="D32" s="541"/>
      <c r="E32" s="541"/>
      <c r="F32" s="541"/>
      <c r="G32" s="541"/>
      <c r="I32" s="542" t="s">
        <v>457</v>
      </c>
      <c r="J32" s="542" t="s">
        <v>460</v>
      </c>
      <c r="K32" s="542" t="s">
        <v>458</v>
      </c>
      <c r="L32" s="542" t="s">
        <v>459</v>
      </c>
      <c r="M32" s="468"/>
      <c r="N32" s="542" t="s">
        <v>462</v>
      </c>
      <c r="O32" s="542" t="s">
        <v>461</v>
      </c>
      <c r="P32" s="542" t="s">
        <v>492</v>
      </c>
    </row>
    <row r="33" spans="1:17" x14ac:dyDescent="0.15">
      <c r="A33" s="541"/>
      <c r="B33" s="541"/>
      <c r="C33" s="541"/>
      <c r="D33" s="541"/>
      <c r="E33" s="541"/>
      <c r="F33" s="541"/>
      <c r="G33" s="541"/>
      <c r="I33" s="542"/>
      <c r="J33" s="542"/>
      <c r="K33" s="542"/>
      <c r="L33" s="542"/>
      <c r="M33" s="468"/>
      <c r="N33" s="542"/>
      <c r="O33" s="542"/>
      <c r="P33" s="542"/>
    </row>
    <row r="34" spans="1:17" x14ac:dyDescent="0.15">
      <c r="A34" s="541"/>
      <c r="B34" s="541"/>
      <c r="C34" s="541"/>
      <c r="D34" s="541"/>
      <c r="E34" s="541"/>
      <c r="F34" s="541"/>
      <c r="G34" s="541"/>
      <c r="I34" s="542"/>
      <c r="J34" s="542"/>
      <c r="K34" s="542"/>
      <c r="L34" s="542"/>
      <c r="M34" s="468"/>
      <c r="N34" s="542"/>
      <c r="O34" s="542"/>
      <c r="P34" s="542"/>
    </row>
    <row r="35" spans="1:17" x14ac:dyDescent="0.15">
      <c r="A35" s="541"/>
      <c r="B35" s="541"/>
      <c r="C35" s="541"/>
      <c r="D35" s="541"/>
      <c r="E35" s="541"/>
      <c r="F35" s="541"/>
      <c r="G35" s="541"/>
      <c r="I35" s="542"/>
      <c r="J35" s="542"/>
      <c r="K35" s="542"/>
      <c r="L35" s="542"/>
      <c r="M35" s="468"/>
      <c r="N35" s="542"/>
      <c r="O35" s="542"/>
      <c r="P35" s="542"/>
    </row>
    <row r="36" spans="1:17" x14ac:dyDescent="0.15">
      <c r="A36" s="541"/>
      <c r="B36" s="541"/>
      <c r="C36" s="541"/>
      <c r="D36" s="541"/>
      <c r="E36" s="541"/>
      <c r="F36" s="541"/>
      <c r="G36" s="541"/>
      <c r="I36" s="542"/>
      <c r="J36" s="542"/>
      <c r="K36" s="542"/>
      <c r="L36" s="542"/>
      <c r="M36" s="468"/>
      <c r="N36" s="542"/>
      <c r="O36" s="542"/>
      <c r="P36" s="542"/>
    </row>
    <row r="37" spans="1:17" x14ac:dyDescent="0.15">
      <c r="A37" s="541"/>
      <c r="B37" s="541"/>
      <c r="C37" s="541"/>
      <c r="D37" s="541"/>
      <c r="E37" s="541"/>
      <c r="F37" s="541"/>
      <c r="G37" s="541"/>
      <c r="I37" s="542"/>
      <c r="J37" s="542"/>
      <c r="K37" s="542"/>
      <c r="L37" s="542"/>
      <c r="M37" s="468"/>
      <c r="N37" s="542"/>
      <c r="O37" s="542"/>
      <c r="P37" s="542"/>
    </row>
    <row r="38" spans="1:17" x14ac:dyDescent="0.15">
      <c r="A38" s="541"/>
      <c r="B38" s="541"/>
      <c r="C38" s="541"/>
      <c r="D38" s="541"/>
      <c r="E38" s="541"/>
      <c r="F38" s="541"/>
      <c r="G38" s="541"/>
      <c r="I38" s="542"/>
      <c r="J38" s="542"/>
      <c r="K38" s="542"/>
      <c r="L38" s="542"/>
      <c r="M38" s="468"/>
      <c r="N38" s="542"/>
      <c r="O38" s="542"/>
      <c r="P38" s="542"/>
    </row>
    <row r="39" spans="1:17" x14ac:dyDescent="0.15">
      <c r="A39" s="541"/>
      <c r="B39" s="541"/>
      <c r="C39" s="541"/>
      <c r="D39" s="541"/>
      <c r="E39" s="541"/>
      <c r="F39" s="541"/>
      <c r="G39" s="480"/>
      <c r="I39" s="542"/>
      <c r="J39" s="542"/>
      <c r="K39" s="542"/>
      <c r="L39" s="542"/>
      <c r="M39" s="468"/>
      <c r="N39" s="542"/>
      <c r="O39" s="542"/>
      <c r="P39" s="542"/>
    </row>
    <row r="40" spans="1:17" ht="16" x14ac:dyDescent="0.15">
      <c r="A40" s="481"/>
      <c r="B40" s="482"/>
      <c r="C40" s="482"/>
      <c r="D40" s="482"/>
      <c r="E40" s="482"/>
      <c r="F40" s="482"/>
      <c r="G40" s="482"/>
      <c r="I40" s="542"/>
      <c r="J40" s="542"/>
      <c r="K40" s="542"/>
      <c r="L40" s="542"/>
      <c r="M40" s="468"/>
      <c r="N40" s="542"/>
      <c r="O40" s="542"/>
      <c r="P40" s="468"/>
    </row>
    <row r="41" spans="1:17" ht="19" x14ac:dyDescent="0.15">
      <c r="A41" s="483"/>
      <c r="B41" s="482"/>
      <c r="C41" s="482"/>
      <c r="D41" s="482"/>
      <c r="E41" s="482"/>
      <c r="F41" s="482"/>
      <c r="G41" s="482"/>
      <c r="I41" s="469" t="s">
        <v>4</v>
      </c>
      <c r="J41" s="470"/>
      <c r="K41" s="470"/>
      <c r="L41" s="470"/>
      <c r="M41" s="470"/>
      <c r="N41" s="470"/>
      <c r="O41" s="470"/>
      <c r="P41" s="470"/>
    </row>
    <row r="42" spans="1:17" ht="19" x14ac:dyDescent="0.15">
      <c r="A42" s="483"/>
      <c r="B42" s="482"/>
      <c r="C42" s="482"/>
      <c r="D42" s="482"/>
      <c r="E42" s="482"/>
      <c r="F42" s="482"/>
      <c r="G42" s="482"/>
      <c r="I42" s="471" t="s">
        <v>463</v>
      </c>
      <c r="J42" s="472">
        <v>23</v>
      </c>
      <c r="K42" s="472">
        <v>33</v>
      </c>
      <c r="L42" s="472">
        <v>213</v>
      </c>
      <c r="M42" s="472"/>
      <c r="N42" s="472">
        <v>16</v>
      </c>
      <c r="O42" s="472">
        <v>188</v>
      </c>
      <c r="P42" s="472">
        <f>SUM(J42:O42)</f>
        <v>473</v>
      </c>
    </row>
    <row r="43" spans="1:17" ht="19" x14ac:dyDescent="0.15">
      <c r="A43" s="483"/>
      <c r="B43" s="484"/>
      <c r="C43" s="484"/>
      <c r="D43" s="484"/>
      <c r="E43" s="484"/>
      <c r="F43" s="484"/>
      <c r="G43" s="484"/>
      <c r="I43" s="471" t="s">
        <v>464</v>
      </c>
      <c r="J43" s="472">
        <v>15</v>
      </c>
      <c r="K43" s="472">
        <v>23</v>
      </c>
      <c r="L43" s="472">
        <v>134</v>
      </c>
      <c r="M43" s="472"/>
      <c r="N43" s="472">
        <v>9</v>
      </c>
      <c r="O43" s="472">
        <v>20</v>
      </c>
      <c r="P43" s="472">
        <f>SUM(J43:O43)</f>
        <v>201</v>
      </c>
    </row>
    <row r="44" spans="1:17" ht="19" x14ac:dyDescent="0.15">
      <c r="A44" s="481"/>
      <c r="B44" s="482"/>
      <c r="C44" s="482"/>
      <c r="D44" s="482"/>
      <c r="E44" s="482"/>
      <c r="F44" s="482"/>
      <c r="G44" s="482"/>
      <c r="I44" s="473" t="s">
        <v>3</v>
      </c>
      <c r="J44" s="474">
        <f t="shared" ref="J44:O44" si="3">SUM(J42:J43)</f>
        <v>38</v>
      </c>
      <c r="K44" s="474">
        <f t="shared" si="3"/>
        <v>56</v>
      </c>
      <c r="L44" s="474">
        <f t="shared" si="3"/>
        <v>347</v>
      </c>
      <c r="M44" s="474"/>
      <c r="N44" s="474">
        <f t="shared" si="3"/>
        <v>25</v>
      </c>
      <c r="O44" s="474">
        <f t="shared" si="3"/>
        <v>208</v>
      </c>
      <c r="P44" s="474">
        <f>SUM(J44:O44)</f>
        <v>674</v>
      </c>
    </row>
    <row r="45" spans="1:17" ht="19" x14ac:dyDescent="0.15">
      <c r="A45" s="483"/>
      <c r="B45" s="482"/>
      <c r="C45" s="482"/>
      <c r="D45" s="482"/>
      <c r="E45" s="482"/>
      <c r="F45" s="482"/>
      <c r="G45" s="482"/>
      <c r="I45" s="469" t="s">
        <v>5</v>
      </c>
      <c r="J45" s="470"/>
      <c r="K45" s="470"/>
      <c r="L45" s="470"/>
      <c r="M45" s="470"/>
      <c r="N45" s="470"/>
      <c r="O45" s="470"/>
      <c r="P45" s="470"/>
    </row>
    <row r="46" spans="1:17" ht="19" x14ac:dyDescent="0.15">
      <c r="A46" s="483"/>
      <c r="B46" s="482"/>
      <c r="C46" s="482"/>
      <c r="D46" s="482"/>
      <c r="E46" s="482"/>
      <c r="F46" s="482"/>
      <c r="G46" s="482"/>
      <c r="I46" s="471" t="s">
        <v>463</v>
      </c>
      <c r="J46" s="472">
        <v>48</v>
      </c>
      <c r="K46" s="472">
        <v>13</v>
      </c>
      <c r="L46" s="472">
        <v>249</v>
      </c>
      <c r="M46" s="472"/>
      <c r="N46" s="472">
        <v>17</v>
      </c>
      <c r="O46" s="472">
        <v>110</v>
      </c>
      <c r="P46" s="472">
        <f>SUM(J46:O46)</f>
        <v>437</v>
      </c>
      <c r="Q46">
        <f>SUM(J46:O46)</f>
        <v>437</v>
      </c>
    </row>
    <row r="47" spans="1:17" ht="19" x14ac:dyDescent="0.15">
      <c r="A47" s="483"/>
      <c r="B47" s="484"/>
      <c r="C47" s="484"/>
      <c r="D47" s="484"/>
      <c r="E47" s="484"/>
      <c r="F47" s="484"/>
      <c r="G47" s="484"/>
      <c r="I47" s="471" t="s">
        <v>464</v>
      </c>
      <c r="J47" s="472">
        <v>32</v>
      </c>
      <c r="K47" s="472">
        <v>13</v>
      </c>
      <c r="L47" s="472">
        <v>82</v>
      </c>
      <c r="M47" s="472"/>
      <c r="N47" s="472">
        <v>5</v>
      </c>
      <c r="O47" s="472">
        <v>9</v>
      </c>
      <c r="P47" s="472">
        <f>SUM(J47:O47)</f>
        <v>141</v>
      </c>
      <c r="Q47">
        <f>SUM(J47:O47)</f>
        <v>141</v>
      </c>
    </row>
    <row r="48" spans="1:17" ht="19" x14ac:dyDescent="0.15">
      <c r="A48" s="481"/>
      <c r="B48" s="482"/>
      <c r="C48" s="482"/>
      <c r="D48" s="482"/>
      <c r="E48" s="482"/>
      <c r="F48" s="482"/>
      <c r="G48" s="482"/>
      <c r="I48" s="473" t="s">
        <v>3</v>
      </c>
      <c r="J48" s="474">
        <f t="shared" ref="J48:P48" si="4">SUM(J46:J47)</f>
        <v>80</v>
      </c>
      <c r="K48" s="474">
        <f t="shared" si="4"/>
        <v>26</v>
      </c>
      <c r="L48" s="474">
        <f t="shared" si="4"/>
        <v>331</v>
      </c>
      <c r="M48" s="474"/>
      <c r="N48" s="474">
        <f t="shared" si="4"/>
        <v>22</v>
      </c>
      <c r="O48" s="474">
        <f t="shared" si="4"/>
        <v>119</v>
      </c>
      <c r="P48" s="474">
        <f t="shared" si="4"/>
        <v>578</v>
      </c>
      <c r="Q48" s="474">
        <f>SUM(J48:O48)</f>
        <v>578</v>
      </c>
    </row>
    <row r="49" spans="1:17" ht="38" x14ac:dyDescent="0.15">
      <c r="A49" s="483"/>
      <c r="B49" s="482"/>
      <c r="C49" s="482"/>
      <c r="D49" s="482"/>
      <c r="E49" s="482"/>
      <c r="F49" s="482"/>
      <c r="G49" s="482"/>
      <c r="I49" s="469" t="s">
        <v>6</v>
      </c>
      <c r="J49" s="470"/>
      <c r="K49" s="470"/>
      <c r="L49" s="470"/>
      <c r="M49" s="470"/>
      <c r="N49" s="470"/>
      <c r="O49" s="470"/>
      <c r="P49" s="470"/>
    </row>
    <row r="50" spans="1:17" ht="19" x14ac:dyDescent="0.15">
      <c r="A50" s="483"/>
      <c r="B50" s="482"/>
      <c r="C50" s="482"/>
      <c r="D50" s="482"/>
      <c r="E50" s="482"/>
      <c r="F50" s="482"/>
      <c r="G50" s="482"/>
      <c r="I50" s="471" t="s">
        <v>463</v>
      </c>
      <c r="J50" s="472">
        <v>5</v>
      </c>
      <c r="K50" s="472">
        <v>0</v>
      </c>
      <c r="L50" s="472">
        <v>21</v>
      </c>
      <c r="M50" s="472"/>
      <c r="N50" s="472">
        <v>2</v>
      </c>
      <c r="O50" s="472">
        <v>24</v>
      </c>
      <c r="P50" s="472">
        <f>SUM(J50:O50)</f>
        <v>52</v>
      </c>
      <c r="Q50">
        <f>SUM(J50:P50)</f>
        <v>104</v>
      </c>
    </row>
    <row r="51" spans="1:17" ht="19" x14ac:dyDescent="0.15">
      <c r="A51" s="483"/>
      <c r="B51" s="484"/>
      <c r="C51" s="484"/>
      <c r="D51" s="484"/>
      <c r="E51" s="484"/>
      <c r="F51" s="484"/>
      <c r="G51" s="484"/>
      <c r="I51" s="471" t="s">
        <v>464</v>
      </c>
      <c r="J51" s="472">
        <v>1</v>
      </c>
      <c r="K51" s="472">
        <v>2</v>
      </c>
      <c r="L51" s="472">
        <v>10</v>
      </c>
      <c r="M51" s="472"/>
      <c r="N51" s="472">
        <v>0</v>
      </c>
      <c r="O51" s="472">
        <v>0</v>
      </c>
      <c r="P51" s="472">
        <f>SUM(J51:O51)</f>
        <v>13</v>
      </c>
      <c r="Q51">
        <f>SUM(J51:O51)</f>
        <v>13</v>
      </c>
    </row>
    <row r="52" spans="1:17" ht="19" x14ac:dyDescent="0.15">
      <c r="A52" s="481"/>
      <c r="B52" s="482"/>
      <c r="C52" s="482"/>
      <c r="D52" s="482"/>
      <c r="E52" s="482"/>
      <c r="F52" s="482"/>
      <c r="G52" s="482"/>
      <c r="I52" s="473" t="s">
        <v>3</v>
      </c>
      <c r="J52" s="474">
        <f t="shared" ref="J52:O52" si="5">SUM(J50:J51)</f>
        <v>6</v>
      </c>
      <c r="K52" s="474">
        <f t="shared" si="5"/>
        <v>2</v>
      </c>
      <c r="L52" s="474">
        <f t="shared" si="5"/>
        <v>31</v>
      </c>
      <c r="M52" s="474"/>
      <c r="N52" s="474">
        <f t="shared" si="5"/>
        <v>2</v>
      </c>
      <c r="O52" s="474">
        <f t="shared" si="5"/>
        <v>24</v>
      </c>
      <c r="P52" s="474">
        <f>SUM(J52:O52)</f>
        <v>65</v>
      </c>
      <c r="Q52" s="474">
        <f>SUM(J52:O52)</f>
        <v>65</v>
      </c>
    </row>
    <row r="53" spans="1:17" ht="19" x14ac:dyDescent="0.15">
      <c r="A53" s="483"/>
      <c r="B53" s="482"/>
      <c r="C53" s="482"/>
      <c r="D53" s="482"/>
      <c r="E53" s="482"/>
      <c r="F53" s="482"/>
      <c r="G53" s="482"/>
      <c r="I53" s="469" t="s">
        <v>7</v>
      </c>
      <c r="J53" s="470"/>
      <c r="K53" s="470"/>
      <c r="L53" s="470"/>
      <c r="M53" s="470"/>
      <c r="N53" s="470"/>
      <c r="O53" s="470"/>
      <c r="P53" s="470"/>
    </row>
    <row r="54" spans="1:17" ht="19" x14ac:dyDescent="0.15">
      <c r="A54" s="483"/>
      <c r="B54" s="482"/>
      <c r="C54" s="482"/>
      <c r="D54" s="482"/>
      <c r="E54" s="482"/>
      <c r="F54" s="482"/>
      <c r="G54" s="482"/>
      <c r="I54" s="471" t="s">
        <v>463</v>
      </c>
      <c r="J54" s="472">
        <v>20</v>
      </c>
      <c r="K54" s="472">
        <v>29</v>
      </c>
      <c r="L54" s="472">
        <v>106</v>
      </c>
      <c r="M54" s="472"/>
      <c r="N54" s="472">
        <v>22</v>
      </c>
      <c r="O54" s="472">
        <v>110</v>
      </c>
      <c r="P54" s="472">
        <f>SUM(J54:O54)</f>
        <v>287</v>
      </c>
      <c r="Q54">
        <f>SUM(J54:O54)</f>
        <v>287</v>
      </c>
    </row>
    <row r="55" spans="1:17" ht="19" x14ac:dyDescent="0.15">
      <c r="A55" s="483"/>
      <c r="B55" s="484"/>
      <c r="C55" s="484"/>
      <c r="D55" s="484"/>
      <c r="E55" s="484"/>
      <c r="F55" s="484"/>
      <c r="G55" s="484"/>
      <c r="I55" s="471" t="s">
        <v>464</v>
      </c>
      <c r="J55" s="472">
        <v>26</v>
      </c>
      <c r="K55" s="472">
        <v>17</v>
      </c>
      <c r="L55" s="472">
        <v>55</v>
      </c>
      <c r="M55" s="472"/>
      <c r="N55" s="472">
        <v>6</v>
      </c>
      <c r="O55" s="472">
        <v>14</v>
      </c>
      <c r="P55" s="472">
        <f>SUM(J55:O55)</f>
        <v>118</v>
      </c>
      <c r="Q55">
        <f>SUM(J55:O55)</f>
        <v>118</v>
      </c>
    </row>
    <row r="56" spans="1:17" ht="19" x14ac:dyDescent="0.15">
      <c r="A56" s="481"/>
      <c r="B56" s="482"/>
      <c r="C56" s="482"/>
      <c r="D56" s="482"/>
      <c r="E56" s="482"/>
      <c r="F56" s="482"/>
      <c r="G56" s="482"/>
      <c r="I56" s="473" t="s">
        <v>3</v>
      </c>
      <c r="J56" s="474">
        <f t="shared" ref="J56:O56" si="6">SUM(J54:J55)</f>
        <v>46</v>
      </c>
      <c r="K56" s="474">
        <f t="shared" si="6"/>
        <v>46</v>
      </c>
      <c r="L56" s="474">
        <f t="shared" si="6"/>
        <v>161</v>
      </c>
      <c r="M56" s="474"/>
      <c r="N56" s="474">
        <f t="shared" si="6"/>
        <v>28</v>
      </c>
      <c r="O56" s="474">
        <f t="shared" si="6"/>
        <v>124</v>
      </c>
      <c r="P56" s="474">
        <f>SUM(J56:O56)</f>
        <v>405</v>
      </c>
      <c r="Q56" s="474">
        <f>SUM(J56:O56)</f>
        <v>405</v>
      </c>
    </row>
    <row r="57" spans="1:17" ht="19" x14ac:dyDescent="0.15">
      <c r="A57" s="483"/>
      <c r="B57" s="482"/>
      <c r="C57" s="482"/>
      <c r="D57" s="482"/>
      <c r="E57" s="482"/>
      <c r="F57" s="482"/>
      <c r="G57" s="482"/>
      <c r="I57" s="469" t="s">
        <v>8</v>
      </c>
      <c r="J57" s="470"/>
      <c r="K57" s="470"/>
      <c r="L57" s="470"/>
      <c r="M57" s="470"/>
      <c r="N57" s="470"/>
      <c r="O57" s="470"/>
      <c r="P57" s="470"/>
    </row>
    <row r="58" spans="1:17" ht="19" x14ac:dyDescent="0.15">
      <c r="A58" s="483"/>
      <c r="B58" s="482"/>
      <c r="C58" s="482"/>
      <c r="D58" s="482"/>
      <c r="E58" s="482"/>
      <c r="F58" s="482"/>
      <c r="G58" s="482"/>
      <c r="I58" s="471" t="s">
        <v>463</v>
      </c>
      <c r="J58" s="472">
        <v>61</v>
      </c>
      <c r="K58" s="472">
        <v>73</v>
      </c>
      <c r="L58" s="472">
        <v>286</v>
      </c>
      <c r="M58" s="472"/>
      <c r="N58" s="472">
        <v>36</v>
      </c>
      <c r="O58" s="472">
        <v>213</v>
      </c>
      <c r="P58" s="472">
        <f>SUM(J58:O58)</f>
        <v>669</v>
      </c>
      <c r="Q58">
        <f>SUM(J58:O58)</f>
        <v>669</v>
      </c>
    </row>
    <row r="59" spans="1:17" ht="19" x14ac:dyDescent="0.15">
      <c r="A59" s="483"/>
      <c r="B59" s="484"/>
      <c r="C59" s="484"/>
      <c r="D59" s="484"/>
      <c r="E59" s="484"/>
      <c r="F59" s="484"/>
      <c r="G59" s="484"/>
      <c r="I59" s="471" t="s">
        <v>464</v>
      </c>
      <c r="J59" s="472">
        <v>51</v>
      </c>
      <c r="K59" s="472">
        <v>44</v>
      </c>
      <c r="L59" s="472">
        <v>191</v>
      </c>
      <c r="M59" s="472"/>
      <c r="N59" s="472">
        <v>15</v>
      </c>
      <c r="O59" s="472">
        <v>21</v>
      </c>
      <c r="P59" s="472">
        <f>SUM(J59:O59)</f>
        <v>322</v>
      </c>
      <c r="Q59">
        <f>SUM(J59:O59)</f>
        <v>322</v>
      </c>
    </row>
    <row r="60" spans="1:17" ht="19" x14ac:dyDescent="0.15">
      <c r="A60" s="481"/>
      <c r="B60" s="482"/>
      <c r="C60" s="482"/>
      <c r="D60" s="482"/>
      <c r="E60" s="482"/>
      <c r="F60" s="482"/>
      <c r="G60" s="482"/>
      <c r="I60" s="473" t="s">
        <v>3</v>
      </c>
      <c r="J60" s="474">
        <f t="shared" ref="J60:O60" si="7">SUM(J58:J59)</f>
        <v>112</v>
      </c>
      <c r="K60" s="474">
        <f t="shared" si="7"/>
        <v>117</v>
      </c>
      <c r="L60" s="474">
        <f t="shared" si="7"/>
        <v>477</v>
      </c>
      <c r="M60" s="474"/>
      <c r="N60" s="474">
        <f t="shared" si="7"/>
        <v>51</v>
      </c>
      <c r="O60" s="474">
        <f t="shared" si="7"/>
        <v>234</v>
      </c>
      <c r="P60" s="474">
        <f>SUM(J60:O60)</f>
        <v>991</v>
      </c>
      <c r="Q60" s="474">
        <f>SUM(J60:O60)</f>
        <v>991</v>
      </c>
    </row>
    <row r="61" spans="1:17" ht="19" x14ac:dyDescent="0.15">
      <c r="A61" s="483"/>
      <c r="B61" s="482"/>
      <c r="C61" s="482"/>
      <c r="D61" s="482"/>
      <c r="E61" s="482"/>
      <c r="F61" s="482"/>
      <c r="G61" s="482"/>
      <c r="I61" s="469" t="s">
        <v>9</v>
      </c>
      <c r="J61" s="470"/>
      <c r="K61" s="470"/>
      <c r="L61" s="470"/>
      <c r="M61" s="470"/>
      <c r="N61" s="470"/>
      <c r="O61" s="470"/>
      <c r="P61" s="470"/>
    </row>
    <row r="62" spans="1:17" ht="19" x14ac:dyDescent="0.15">
      <c r="A62" s="483"/>
      <c r="B62" s="482"/>
      <c r="C62" s="482"/>
      <c r="D62" s="482"/>
      <c r="E62" s="482"/>
      <c r="F62" s="482"/>
      <c r="G62" s="482"/>
      <c r="I62" s="471" t="s">
        <v>463</v>
      </c>
      <c r="J62" s="472">
        <v>37</v>
      </c>
      <c r="K62" s="472">
        <v>25</v>
      </c>
      <c r="L62" s="472">
        <v>116</v>
      </c>
      <c r="M62" s="472"/>
      <c r="N62" s="472">
        <v>12</v>
      </c>
      <c r="O62" s="472">
        <v>189</v>
      </c>
      <c r="P62" s="472">
        <f>SUM(J62:O62)</f>
        <v>379</v>
      </c>
      <c r="Q62">
        <f>SUM(J62:O62)</f>
        <v>379</v>
      </c>
    </row>
    <row r="63" spans="1:17" ht="19" x14ac:dyDescent="0.15">
      <c r="A63" s="483"/>
      <c r="B63" s="484"/>
      <c r="C63" s="484"/>
      <c r="D63" s="484"/>
      <c r="E63" s="484"/>
      <c r="F63" s="484"/>
      <c r="G63" s="484"/>
      <c r="I63" s="471" t="s">
        <v>464</v>
      </c>
      <c r="J63" s="472">
        <v>46</v>
      </c>
      <c r="K63" s="472">
        <v>25</v>
      </c>
      <c r="L63" s="472">
        <v>58</v>
      </c>
      <c r="M63" s="472"/>
      <c r="N63" s="472">
        <v>4</v>
      </c>
      <c r="O63" s="472">
        <v>32</v>
      </c>
      <c r="P63" s="472">
        <f>SUM(J63:O63)</f>
        <v>165</v>
      </c>
      <c r="Q63">
        <f>SUM(J63:O63)</f>
        <v>165</v>
      </c>
    </row>
    <row r="64" spans="1:17" ht="19" x14ac:dyDescent="0.15">
      <c r="A64" s="481"/>
      <c r="B64" s="482"/>
      <c r="C64" s="482"/>
      <c r="D64" s="482"/>
      <c r="E64" s="482"/>
      <c r="F64" s="482"/>
      <c r="G64" s="482"/>
      <c r="I64" s="473" t="s">
        <v>3</v>
      </c>
      <c r="J64" s="474">
        <f t="shared" ref="J64:O64" si="8">SUM(J62:J63)</f>
        <v>83</v>
      </c>
      <c r="K64" s="474">
        <f t="shared" si="8"/>
        <v>50</v>
      </c>
      <c r="L64" s="474">
        <f t="shared" si="8"/>
        <v>174</v>
      </c>
      <c r="M64" s="474"/>
      <c r="N64" s="474">
        <f t="shared" si="8"/>
        <v>16</v>
      </c>
      <c r="O64" s="474">
        <f t="shared" si="8"/>
        <v>221</v>
      </c>
      <c r="P64" s="474">
        <f>SUM(J64:O64)</f>
        <v>544</v>
      </c>
      <c r="Q64" s="474">
        <f>SUM(J64:O64)</f>
        <v>544</v>
      </c>
    </row>
    <row r="65" spans="1:17" ht="19" x14ac:dyDescent="0.15">
      <c r="A65" s="483"/>
      <c r="B65" s="482"/>
      <c r="C65" s="482"/>
      <c r="D65" s="482"/>
      <c r="E65" s="482"/>
      <c r="F65" s="482"/>
      <c r="G65" s="482"/>
      <c r="I65" s="469" t="s">
        <v>10</v>
      </c>
      <c r="J65" s="470"/>
      <c r="K65" s="470"/>
      <c r="L65" s="470"/>
      <c r="M65" s="470"/>
      <c r="N65" s="470"/>
      <c r="O65" s="470"/>
      <c r="P65" s="470"/>
    </row>
    <row r="66" spans="1:17" ht="19" x14ac:dyDescent="0.15">
      <c r="A66" s="483"/>
      <c r="B66" s="482"/>
      <c r="C66" s="482"/>
      <c r="D66" s="482"/>
      <c r="E66" s="482"/>
      <c r="F66" s="482"/>
      <c r="G66" s="482"/>
      <c r="I66" s="471" t="s">
        <v>463</v>
      </c>
      <c r="J66" s="472">
        <v>20</v>
      </c>
      <c r="K66" s="472">
        <v>26</v>
      </c>
      <c r="L66" s="472">
        <v>189</v>
      </c>
      <c r="M66" s="472"/>
      <c r="N66" s="472">
        <v>0</v>
      </c>
      <c r="O66" s="472">
        <v>49</v>
      </c>
      <c r="P66" s="472">
        <f>SUM(J66:O66)</f>
        <v>284</v>
      </c>
      <c r="Q66">
        <f>SUM(J66:O66)</f>
        <v>284</v>
      </c>
    </row>
    <row r="67" spans="1:17" ht="19" x14ac:dyDescent="0.15">
      <c r="A67" s="483"/>
      <c r="B67" s="484"/>
      <c r="C67" s="484"/>
      <c r="D67" s="484"/>
      <c r="E67" s="484"/>
      <c r="F67" s="484"/>
      <c r="G67" s="484"/>
      <c r="I67" s="471" t="s">
        <v>464</v>
      </c>
      <c r="J67" s="472">
        <v>12</v>
      </c>
      <c r="K67" s="472">
        <v>12</v>
      </c>
      <c r="L67" s="472">
        <v>85</v>
      </c>
      <c r="M67" s="472"/>
      <c r="N67" s="472">
        <v>0</v>
      </c>
      <c r="O67" s="472">
        <v>11</v>
      </c>
      <c r="P67" s="472">
        <f>SUM(J67:O67)</f>
        <v>120</v>
      </c>
      <c r="Q67">
        <f>SUM(J67:O67)</f>
        <v>120</v>
      </c>
    </row>
    <row r="68" spans="1:17" ht="19" x14ac:dyDescent="0.15">
      <c r="A68" s="481"/>
      <c r="B68" s="482"/>
      <c r="C68" s="482"/>
      <c r="D68" s="482"/>
      <c r="E68" s="482"/>
      <c r="F68" s="482"/>
      <c r="G68" s="482"/>
      <c r="I68" s="473" t="s">
        <v>3</v>
      </c>
      <c r="J68" s="474">
        <f t="shared" ref="J68:O68" si="9">SUM(J66:J67)</f>
        <v>32</v>
      </c>
      <c r="K68" s="474">
        <f t="shared" si="9"/>
        <v>38</v>
      </c>
      <c r="L68" s="474">
        <f t="shared" si="9"/>
        <v>274</v>
      </c>
      <c r="M68" s="474"/>
      <c r="N68" s="474">
        <f t="shared" si="9"/>
        <v>0</v>
      </c>
      <c r="O68" s="474">
        <f t="shared" si="9"/>
        <v>60</v>
      </c>
      <c r="P68" s="474">
        <f>SUM(J68:O68)</f>
        <v>404</v>
      </c>
      <c r="Q68" s="474">
        <f>SUM(J68:O68)</f>
        <v>404</v>
      </c>
    </row>
    <row r="69" spans="1:17" ht="19" x14ac:dyDescent="0.15">
      <c r="A69" s="483"/>
      <c r="B69" s="482"/>
      <c r="C69" s="482"/>
      <c r="D69" s="482"/>
      <c r="E69" s="482"/>
      <c r="F69" s="482"/>
      <c r="G69" s="482"/>
      <c r="I69" s="469" t="s">
        <v>11</v>
      </c>
      <c r="J69" s="470"/>
      <c r="K69" s="470"/>
      <c r="L69" s="470"/>
      <c r="M69" s="470"/>
      <c r="N69" s="470"/>
      <c r="O69" s="470"/>
      <c r="P69" s="470"/>
    </row>
    <row r="70" spans="1:17" ht="19" x14ac:dyDescent="0.15">
      <c r="A70" s="483"/>
      <c r="B70" s="482"/>
      <c r="C70" s="482"/>
      <c r="D70" s="482"/>
      <c r="E70" s="482"/>
      <c r="F70" s="482"/>
      <c r="G70" s="482"/>
      <c r="I70" s="471" t="s">
        <v>463</v>
      </c>
      <c r="J70" s="472">
        <v>1</v>
      </c>
      <c r="K70" s="472">
        <v>4</v>
      </c>
      <c r="L70" s="472">
        <v>41</v>
      </c>
      <c r="M70" s="472"/>
      <c r="N70" s="472">
        <v>5</v>
      </c>
      <c r="O70" s="472">
        <v>6</v>
      </c>
      <c r="P70" s="472">
        <f>SUM(J70:O70)</f>
        <v>57</v>
      </c>
      <c r="Q70">
        <f>SUM(J70:O70)</f>
        <v>57</v>
      </c>
    </row>
    <row r="71" spans="1:17" ht="19" x14ac:dyDescent="0.15">
      <c r="A71" s="483"/>
      <c r="B71" s="484"/>
      <c r="C71" s="484"/>
      <c r="D71" s="484"/>
      <c r="E71" s="484"/>
      <c r="F71" s="484"/>
      <c r="G71" s="484"/>
      <c r="I71" s="471" t="s">
        <v>464</v>
      </c>
      <c r="J71" s="472">
        <v>5</v>
      </c>
      <c r="K71" s="472">
        <v>7</v>
      </c>
      <c r="L71" s="472">
        <v>16</v>
      </c>
      <c r="M71" s="472"/>
      <c r="N71" s="472">
        <v>1</v>
      </c>
      <c r="O71" s="472">
        <v>0</v>
      </c>
      <c r="P71" s="472">
        <f>SUM(J71:O71)</f>
        <v>29</v>
      </c>
      <c r="Q71">
        <f>SUM(J71:O71)</f>
        <v>29</v>
      </c>
    </row>
    <row r="72" spans="1:17" ht="19" x14ac:dyDescent="0.15">
      <c r="A72" s="481"/>
      <c r="B72" s="482"/>
      <c r="C72" s="482"/>
      <c r="D72" s="482"/>
      <c r="E72" s="482"/>
      <c r="F72" s="482"/>
      <c r="G72" s="483"/>
      <c r="I72" s="473" t="s">
        <v>3</v>
      </c>
      <c r="J72" s="474">
        <f t="shared" ref="J72:O72" si="10">SUM(J70:J71)</f>
        <v>6</v>
      </c>
      <c r="K72" s="474">
        <f t="shared" si="10"/>
        <v>11</v>
      </c>
      <c r="L72" s="474">
        <f t="shared" si="10"/>
        <v>57</v>
      </c>
      <c r="M72" s="474"/>
      <c r="N72" s="474">
        <f t="shared" si="10"/>
        <v>6</v>
      </c>
      <c r="O72" s="474">
        <f t="shared" si="10"/>
        <v>6</v>
      </c>
      <c r="P72" s="474">
        <f>SUM(J72:O72)</f>
        <v>86</v>
      </c>
      <c r="Q72" s="474">
        <f>SUM(J72:O72)</f>
        <v>86</v>
      </c>
    </row>
    <row r="73" spans="1:17" ht="19" x14ac:dyDescent="0.15">
      <c r="A73" s="483"/>
      <c r="B73" s="482"/>
      <c r="C73" s="482"/>
      <c r="D73" s="482"/>
      <c r="E73" s="482"/>
      <c r="F73" s="482"/>
      <c r="G73" s="482"/>
      <c r="I73" s="469" t="s">
        <v>12</v>
      </c>
      <c r="J73" s="470"/>
      <c r="K73" s="470"/>
      <c r="L73" s="470"/>
      <c r="M73" s="470"/>
      <c r="N73" s="470"/>
      <c r="O73" s="470"/>
      <c r="P73" s="475"/>
    </row>
    <row r="74" spans="1:17" ht="19" x14ac:dyDescent="0.15">
      <c r="A74" s="483"/>
      <c r="B74" s="482"/>
      <c r="C74" s="482"/>
      <c r="D74" s="482"/>
      <c r="E74" s="482"/>
      <c r="F74" s="482"/>
      <c r="G74" s="482"/>
      <c r="I74" s="471" t="s">
        <v>463</v>
      </c>
      <c r="J74" s="472">
        <v>4</v>
      </c>
      <c r="K74" s="472">
        <v>3</v>
      </c>
      <c r="L74" s="472">
        <v>24</v>
      </c>
      <c r="M74" s="472"/>
      <c r="N74" s="472">
        <v>0</v>
      </c>
      <c r="O74" s="472">
        <v>18</v>
      </c>
      <c r="P74" s="472">
        <f>SUM(J74:O74)</f>
        <v>49</v>
      </c>
      <c r="Q74">
        <f>SUM(J74:O74)</f>
        <v>49</v>
      </c>
    </row>
    <row r="75" spans="1:17" ht="19" x14ac:dyDescent="0.15">
      <c r="A75" s="483"/>
      <c r="B75" s="484"/>
      <c r="C75" s="484"/>
      <c r="D75" s="484"/>
      <c r="E75" s="484"/>
      <c r="F75" s="484"/>
      <c r="G75" s="484"/>
      <c r="I75" s="471" t="s">
        <v>464</v>
      </c>
      <c r="J75" s="472">
        <v>0</v>
      </c>
      <c r="K75" s="472">
        <v>4</v>
      </c>
      <c r="L75" s="472">
        <v>9</v>
      </c>
      <c r="M75" s="472"/>
      <c r="N75" s="472">
        <v>0</v>
      </c>
      <c r="O75" s="472">
        <v>2</v>
      </c>
      <c r="P75" s="472">
        <f>SUM(J75:O75)</f>
        <v>15</v>
      </c>
      <c r="Q75">
        <f>SUM(J75:O75)</f>
        <v>15</v>
      </c>
    </row>
    <row r="76" spans="1:17" ht="19" x14ac:dyDescent="0.15">
      <c r="A76" s="481"/>
      <c r="B76" s="482"/>
      <c r="C76" s="482"/>
      <c r="D76" s="482"/>
      <c r="E76" s="482"/>
      <c r="F76" s="482"/>
      <c r="G76" s="482"/>
      <c r="I76" s="473" t="s">
        <v>3</v>
      </c>
      <c r="J76" s="474">
        <f t="shared" ref="J76:P76" si="11">SUM(J74:J75)</f>
        <v>4</v>
      </c>
      <c r="K76" s="474">
        <f t="shared" si="11"/>
        <v>7</v>
      </c>
      <c r="L76" s="474">
        <f t="shared" si="11"/>
        <v>33</v>
      </c>
      <c r="M76" s="474"/>
      <c r="N76" s="474">
        <f t="shared" si="11"/>
        <v>0</v>
      </c>
      <c r="O76" s="474">
        <f t="shared" si="11"/>
        <v>20</v>
      </c>
      <c r="P76" s="474">
        <f t="shared" si="11"/>
        <v>64</v>
      </c>
      <c r="Q76" s="474">
        <f>SUM(J76:O76)</f>
        <v>64</v>
      </c>
    </row>
    <row r="77" spans="1:17" ht="19" x14ac:dyDescent="0.15">
      <c r="A77" s="483"/>
      <c r="B77" s="482"/>
      <c r="C77" s="482"/>
      <c r="D77" s="482"/>
      <c r="E77" s="482"/>
      <c r="F77" s="482"/>
      <c r="G77" s="482"/>
      <c r="I77" s="469" t="s">
        <v>13</v>
      </c>
      <c r="J77" s="470"/>
      <c r="K77" s="470"/>
      <c r="L77" s="470"/>
      <c r="M77" s="470"/>
      <c r="N77" s="470"/>
      <c r="O77" s="470"/>
      <c r="P77" s="470"/>
    </row>
    <row r="78" spans="1:17" ht="19" x14ac:dyDescent="0.15">
      <c r="A78" s="483"/>
      <c r="B78" s="482"/>
      <c r="C78" s="482"/>
      <c r="D78" s="482"/>
      <c r="E78" s="482"/>
      <c r="F78" s="482"/>
      <c r="G78" s="482"/>
      <c r="I78" s="471" t="s">
        <v>463</v>
      </c>
      <c r="J78" s="472">
        <v>28</v>
      </c>
      <c r="K78" s="472">
        <v>29</v>
      </c>
      <c r="L78" s="472">
        <v>98</v>
      </c>
      <c r="M78" s="472"/>
      <c r="N78" s="472">
        <v>3</v>
      </c>
      <c r="O78" s="472">
        <v>160</v>
      </c>
      <c r="P78" s="472">
        <f>SUM(J78:O78)</f>
        <v>318</v>
      </c>
      <c r="Q78">
        <f>SUM(J78:O78)</f>
        <v>318</v>
      </c>
    </row>
    <row r="79" spans="1:17" ht="19" x14ac:dyDescent="0.15">
      <c r="A79" s="483"/>
      <c r="B79" s="484"/>
      <c r="C79" s="484"/>
      <c r="D79" s="484"/>
      <c r="E79" s="484"/>
      <c r="F79" s="484"/>
      <c r="G79" s="484"/>
      <c r="I79" s="471" t="s">
        <v>464</v>
      </c>
      <c r="J79" s="472">
        <v>21</v>
      </c>
      <c r="K79" s="472">
        <v>21</v>
      </c>
      <c r="L79" s="472">
        <v>49</v>
      </c>
      <c r="M79" s="472"/>
      <c r="N79" s="472">
        <v>0</v>
      </c>
      <c r="O79" s="472">
        <v>10</v>
      </c>
      <c r="P79" s="472">
        <f>SUM(J79:O79)</f>
        <v>101</v>
      </c>
      <c r="Q79">
        <f>SUM(J79:O79)</f>
        <v>101</v>
      </c>
    </row>
    <row r="80" spans="1:17" ht="19" x14ac:dyDescent="0.15">
      <c r="A80" s="481"/>
      <c r="B80" s="482"/>
      <c r="C80" s="482"/>
      <c r="D80" s="482"/>
      <c r="E80" s="482"/>
      <c r="F80" s="482"/>
      <c r="G80" s="482"/>
      <c r="I80" s="473" t="s">
        <v>3</v>
      </c>
      <c r="J80" s="474">
        <f t="shared" ref="J80:O80" si="12">SUM(J78:J79)</f>
        <v>49</v>
      </c>
      <c r="K80" s="474">
        <f t="shared" si="12"/>
        <v>50</v>
      </c>
      <c r="L80" s="474">
        <f t="shared" si="12"/>
        <v>147</v>
      </c>
      <c r="M80" s="474"/>
      <c r="N80" s="474">
        <f t="shared" si="12"/>
        <v>3</v>
      </c>
      <c r="O80" s="474">
        <f t="shared" si="12"/>
        <v>170</v>
      </c>
      <c r="P80" s="474">
        <f>SUM(J80:O80)</f>
        <v>419</v>
      </c>
      <c r="Q80" s="474">
        <f>SUM(J80:O80)</f>
        <v>419</v>
      </c>
    </row>
    <row r="81" spans="1:17" ht="38" x14ac:dyDescent="0.15">
      <c r="A81" s="483"/>
      <c r="B81" s="482"/>
      <c r="C81" s="482"/>
      <c r="D81" s="482"/>
      <c r="E81" s="482"/>
      <c r="F81" s="482"/>
      <c r="G81" s="482"/>
      <c r="I81" s="469" t="s">
        <v>14</v>
      </c>
      <c r="J81" s="470"/>
      <c r="K81" s="470"/>
      <c r="L81" s="470"/>
      <c r="M81" s="470"/>
      <c r="N81" s="470"/>
      <c r="O81" s="470"/>
      <c r="P81" s="470"/>
    </row>
    <row r="82" spans="1:17" ht="19" x14ac:dyDescent="0.15">
      <c r="A82" s="483"/>
      <c r="B82" s="482"/>
      <c r="C82" s="482"/>
      <c r="D82" s="482"/>
      <c r="E82" s="482"/>
      <c r="F82" s="482"/>
      <c r="G82" s="482"/>
      <c r="I82" s="471" t="s">
        <v>463</v>
      </c>
      <c r="J82" s="472">
        <v>44</v>
      </c>
      <c r="K82" s="472">
        <v>62</v>
      </c>
      <c r="L82" s="472">
        <v>274</v>
      </c>
      <c r="M82" s="472"/>
      <c r="N82" s="472">
        <v>10</v>
      </c>
      <c r="O82" s="472">
        <v>266</v>
      </c>
      <c r="P82" s="472">
        <f>SUM(J82:O82)</f>
        <v>656</v>
      </c>
      <c r="Q82">
        <f>SUM(J82:O82)</f>
        <v>656</v>
      </c>
    </row>
    <row r="83" spans="1:17" ht="19" x14ac:dyDescent="0.15">
      <c r="A83" s="483"/>
      <c r="B83" s="484"/>
      <c r="C83" s="484"/>
      <c r="D83" s="484"/>
      <c r="E83" s="484"/>
      <c r="F83" s="484"/>
      <c r="G83" s="484"/>
      <c r="I83" s="471" t="s">
        <v>464</v>
      </c>
      <c r="J83" s="472">
        <v>52</v>
      </c>
      <c r="K83" s="472">
        <v>55</v>
      </c>
      <c r="L83" s="472">
        <v>97</v>
      </c>
      <c r="M83" s="472"/>
      <c r="N83" s="472">
        <v>2</v>
      </c>
      <c r="O83" s="472">
        <v>48</v>
      </c>
      <c r="P83" s="472">
        <f>SUM(J83:O83)</f>
        <v>254</v>
      </c>
      <c r="Q83">
        <f>SUM(J83:O83)</f>
        <v>254</v>
      </c>
    </row>
    <row r="84" spans="1:17" ht="19" x14ac:dyDescent="0.15">
      <c r="A84" s="481"/>
      <c r="B84" s="482"/>
      <c r="C84" s="482"/>
      <c r="D84" s="482"/>
      <c r="E84" s="482"/>
      <c r="F84" s="482"/>
      <c r="G84" s="482"/>
      <c r="I84" s="473" t="s">
        <v>3</v>
      </c>
      <c r="J84" s="474">
        <f t="shared" ref="J84:P84" si="13">SUM(J82:J83)</f>
        <v>96</v>
      </c>
      <c r="K84" s="474">
        <f t="shared" si="13"/>
        <v>117</v>
      </c>
      <c r="L84" s="474">
        <f t="shared" si="13"/>
        <v>371</v>
      </c>
      <c r="M84" s="474"/>
      <c r="N84" s="474">
        <f t="shared" si="13"/>
        <v>12</v>
      </c>
      <c r="O84" s="474">
        <f t="shared" si="13"/>
        <v>314</v>
      </c>
      <c r="P84" s="474">
        <f t="shared" si="13"/>
        <v>910</v>
      </c>
      <c r="Q84" s="474">
        <f>SUM(J84:O84)</f>
        <v>910</v>
      </c>
    </row>
    <row r="85" spans="1:17" ht="38" x14ac:dyDescent="0.15">
      <c r="A85" s="483"/>
      <c r="B85" s="482"/>
      <c r="C85" s="482"/>
      <c r="D85" s="482"/>
      <c r="E85" s="482"/>
      <c r="F85" s="482"/>
      <c r="G85" s="482"/>
      <c r="I85" s="469" t="s">
        <v>15</v>
      </c>
      <c r="J85" s="470"/>
      <c r="K85" s="470"/>
      <c r="L85" s="470"/>
      <c r="M85" s="470"/>
      <c r="N85" s="470"/>
      <c r="O85" s="470"/>
      <c r="P85" s="470"/>
    </row>
    <row r="86" spans="1:17" ht="19" x14ac:dyDescent="0.15">
      <c r="A86" s="483"/>
      <c r="B86" s="482"/>
      <c r="C86" s="482"/>
      <c r="D86" s="482"/>
      <c r="E86" s="482"/>
      <c r="F86" s="482"/>
      <c r="G86" s="482"/>
      <c r="I86" s="471" t="s">
        <v>463</v>
      </c>
      <c r="J86" s="472">
        <v>27</v>
      </c>
      <c r="K86" s="472">
        <v>26</v>
      </c>
      <c r="L86" s="472">
        <v>92</v>
      </c>
      <c r="M86" s="472"/>
      <c r="N86" s="472">
        <v>12</v>
      </c>
      <c r="O86" s="472">
        <v>114</v>
      </c>
      <c r="P86" s="472">
        <f>SUM(J86:O86)</f>
        <v>271</v>
      </c>
      <c r="Q86">
        <f>SUM(J86:O86)</f>
        <v>271</v>
      </c>
    </row>
    <row r="87" spans="1:17" ht="19" x14ac:dyDescent="0.15">
      <c r="A87" s="483"/>
      <c r="B87" s="484"/>
      <c r="C87" s="484"/>
      <c r="D87" s="484"/>
      <c r="E87" s="484"/>
      <c r="F87" s="484"/>
      <c r="G87" s="484"/>
      <c r="I87" s="471" t="s">
        <v>464</v>
      </c>
      <c r="J87" s="472">
        <v>17</v>
      </c>
      <c r="K87" s="472">
        <v>22</v>
      </c>
      <c r="L87" s="472">
        <v>60</v>
      </c>
      <c r="M87" s="472"/>
      <c r="N87" s="472">
        <v>9</v>
      </c>
      <c r="O87" s="472">
        <v>10</v>
      </c>
      <c r="P87" s="472">
        <f>SUM(J87:O87)</f>
        <v>118</v>
      </c>
      <c r="Q87">
        <f>SUM(J87:O87)</f>
        <v>118</v>
      </c>
    </row>
    <row r="88" spans="1:17" ht="19" x14ac:dyDescent="0.15">
      <c r="A88" s="481"/>
      <c r="B88" s="482"/>
      <c r="C88" s="482"/>
      <c r="D88" s="482"/>
      <c r="E88" s="482"/>
      <c r="F88" s="482"/>
      <c r="G88" s="482"/>
      <c r="I88" s="473" t="s">
        <v>3</v>
      </c>
      <c r="J88" s="474">
        <f t="shared" ref="J88:P88" si="14">SUM(J86:J87)</f>
        <v>44</v>
      </c>
      <c r="K88" s="474">
        <f t="shared" si="14"/>
        <v>48</v>
      </c>
      <c r="L88" s="474">
        <f t="shared" si="14"/>
        <v>152</v>
      </c>
      <c r="M88" s="474"/>
      <c r="N88" s="474">
        <f t="shared" si="14"/>
        <v>21</v>
      </c>
      <c r="O88" s="474">
        <f t="shared" si="14"/>
        <v>124</v>
      </c>
      <c r="P88" s="474">
        <f t="shared" si="14"/>
        <v>389</v>
      </c>
      <c r="Q88" s="474">
        <f>SUM(J88:O88)</f>
        <v>389</v>
      </c>
    </row>
    <row r="89" spans="1:17" ht="38" x14ac:dyDescent="0.15">
      <c r="A89" s="483"/>
      <c r="B89" s="482"/>
      <c r="C89" s="482"/>
      <c r="D89" s="482"/>
      <c r="E89" s="482"/>
      <c r="F89" s="482"/>
      <c r="G89" s="482"/>
      <c r="I89" s="469" t="s">
        <v>16</v>
      </c>
      <c r="J89" s="470"/>
      <c r="K89" s="470"/>
      <c r="L89" s="470"/>
      <c r="M89" s="470"/>
      <c r="N89" s="470"/>
      <c r="O89" s="470"/>
      <c r="P89" s="470"/>
    </row>
    <row r="90" spans="1:17" ht="19" x14ac:dyDescent="0.15">
      <c r="A90" s="483"/>
      <c r="B90" s="482"/>
      <c r="C90" s="482"/>
      <c r="D90" s="482"/>
      <c r="E90" s="482"/>
      <c r="F90" s="482"/>
      <c r="G90" s="482"/>
      <c r="I90" s="471" t="s">
        <v>463</v>
      </c>
      <c r="J90" s="472">
        <v>18</v>
      </c>
      <c r="K90" s="472">
        <v>22</v>
      </c>
      <c r="L90" s="472">
        <v>88</v>
      </c>
      <c r="M90" s="472"/>
      <c r="N90" s="472">
        <v>13</v>
      </c>
      <c r="O90" s="472">
        <v>31</v>
      </c>
      <c r="P90" s="472">
        <f>SUM(J90:O90)</f>
        <v>172</v>
      </c>
      <c r="Q90">
        <f>SUM(J90:O90)</f>
        <v>172</v>
      </c>
    </row>
    <row r="91" spans="1:17" ht="19" x14ac:dyDescent="0.15">
      <c r="A91" s="483"/>
      <c r="B91" s="484"/>
      <c r="C91" s="484"/>
      <c r="D91" s="484"/>
      <c r="E91" s="484"/>
      <c r="F91" s="484"/>
      <c r="G91" s="484"/>
      <c r="I91" s="471" t="s">
        <v>464</v>
      </c>
      <c r="J91" s="472">
        <v>22</v>
      </c>
      <c r="K91" s="472">
        <v>13</v>
      </c>
      <c r="L91" s="472">
        <v>33</v>
      </c>
      <c r="M91" s="472"/>
      <c r="N91" s="472">
        <v>0</v>
      </c>
      <c r="O91" s="472">
        <v>1</v>
      </c>
      <c r="P91" s="472">
        <f>SUM(J91:O91)</f>
        <v>69</v>
      </c>
      <c r="Q91">
        <f>SUM(J91:O91)</f>
        <v>69</v>
      </c>
    </row>
    <row r="92" spans="1:17" ht="19" x14ac:dyDescent="0.15">
      <c r="A92" s="481"/>
      <c r="B92" s="482"/>
      <c r="C92" s="482"/>
      <c r="D92" s="482"/>
      <c r="E92" s="482"/>
      <c r="F92" s="482"/>
      <c r="G92" s="482"/>
      <c r="I92" s="473" t="s">
        <v>3</v>
      </c>
      <c r="J92" s="474">
        <f t="shared" ref="J92:P92" si="15">SUM(J90:J91)</f>
        <v>40</v>
      </c>
      <c r="K92" s="474">
        <f t="shared" si="15"/>
        <v>35</v>
      </c>
      <c r="L92" s="474">
        <f t="shared" si="15"/>
        <v>121</v>
      </c>
      <c r="M92" s="474"/>
      <c r="N92" s="474">
        <f t="shared" si="15"/>
        <v>13</v>
      </c>
      <c r="O92" s="474">
        <f t="shared" si="15"/>
        <v>32</v>
      </c>
      <c r="P92" s="474">
        <f t="shared" si="15"/>
        <v>241</v>
      </c>
      <c r="Q92" s="474">
        <f>SUM(J92:O92)</f>
        <v>241</v>
      </c>
    </row>
    <row r="93" spans="1:17" ht="38" x14ac:dyDescent="0.15">
      <c r="A93" s="483"/>
      <c r="B93" s="482"/>
      <c r="C93" s="482"/>
      <c r="D93" s="482"/>
      <c r="E93" s="482"/>
      <c r="F93" s="482"/>
      <c r="G93" s="482"/>
      <c r="I93" s="469" t="s">
        <v>17</v>
      </c>
      <c r="J93" s="470"/>
      <c r="K93" s="470"/>
      <c r="L93" s="470"/>
      <c r="M93" s="470"/>
      <c r="N93" s="470"/>
      <c r="O93" s="470"/>
      <c r="P93" s="470"/>
    </row>
    <row r="94" spans="1:17" ht="19" x14ac:dyDescent="0.15">
      <c r="A94" s="483"/>
      <c r="B94" s="482"/>
      <c r="C94" s="482"/>
      <c r="D94" s="482"/>
      <c r="E94" s="482"/>
      <c r="F94" s="482"/>
      <c r="G94" s="482"/>
      <c r="I94" s="471" t="s">
        <v>463</v>
      </c>
      <c r="J94" s="472">
        <v>5</v>
      </c>
      <c r="K94" s="472">
        <v>3</v>
      </c>
      <c r="L94" s="472">
        <v>69</v>
      </c>
      <c r="M94" s="472"/>
      <c r="N94" s="472">
        <v>7</v>
      </c>
      <c r="O94" s="472">
        <v>20</v>
      </c>
      <c r="P94" s="472">
        <f>SUM(J94:O94)</f>
        <v>104</v>
      </c>
      <c r="Q94">
        <f>SUM(J94:N94)</f>
        <v>84</v>
      </c>
    </row>
    <row r="95" spans="1:17" ht="19" x14ac:dyDescent="0.15">
      <c r="A95" s="483"/>
      <c r="B95" s="484"/>
      <c r="C95" s="484"/>
      <c r="D95" s="484"/>
      <c r="E95" s="484"/>
      <c r="F95" s="484"/>
      <c r="G95" s="484"/>
      <c r="I95" s="471" t="s">
        <v>464</v>
      </c>
      <c r="J95" s="472">
        <v>1</v>
      </c>
      <c r="K95" s="472">
        <v>6</v>
      </c>
      <c r="L95" s="472">
        <v>28</v>
      </c>
      <c r="M95" s="472"/>
      <c r="N95" s="472">
        <v>1</v>
      </c>
      <c r="O95" s="472">
        <v>1</v>
      </c>
      <c r="P95" s="472">
        <f>SUM(J95:O95)</f>
        <v>37</v>
      </c>
      <c r="Q95">
        <f>SUM(J95:O95)</f>
        <v>37</v>
      </c>
    </row>
    <row r="96" spans="1:17" ht="19" x14ac:dyDescent="0.15">
      <c r="A96" s="481"/>
      <c r="B96" s="482"/>
      <c r="C96" s="482"/>
      <c r="D96" s="482"/>
      <c r="E96" s="482"/>
      <c r="F96" s="482"/>
      <c r="G96" s="482"/>
      <c r="I96" s="473" t="s">
        <v>3</v>
      </c>
      <c r="J96" s="474">
        <f t="shared" ref="J96:P96" si="16">SUM(J94:J95)</f>
        <v>6</v>
      </c>
      <c r="K96" s="474">
        <f t="shared" si="16"/>
        <v>9</v>
      </c>
      <c r="L96" s="474">
        <f t="shared" si="16"/>
        <v>97</v>
      </c>
      <c r="M96" s="474"/>
      <c r="N96" s="474">
        <f t="shared" si="16"/>
        <v>8</v>
      </c>
      <c r="O96" s="474">
        <f t="shared" si="16"/>
        <v>21</v>
      </c>
      <c r="P96" s="474">
        <f t="shared" si="16"/>
        <v>141</v>
      </c>
      <c r="Q96" s="474">
        <f>SUM(J96:O96)</f>
        <v>141</v>
      </c>
    </row>
    <row r="97" spans="1:17" ht="19" x14ac:dyDescent="0.15">
      <c r="A97" s="483"/>
      <c r="B97" s="482"/>
      <c r="C97" s="482"/>
      <c r="D97" s="482"/>
      <c r="E97" s="482"/>
      <c r="F97" s="482"/>
      <c r="G97" s="482"/>
      <c r="I97" s="469" t="s">
        <v>18</v>
      </c>
      <c r="J97" s="470"/>
      <c r="K97" s="470"/>
      <c r="L97" s="470"/>
      <c r="M97" s="470"/>
      <c r="N97" s="470"/>
      <c r="O97" s="470"/>
      <c r="P97" s="470"/>
    </row>
    <row r="98" spans="1:17" ht="19" x14ac:dyDescent="0.15">
      <c r="A98" s="483"/>
      <c r="B98" s="482"/>
      <c r="C98" s="482"/>
      <c r="D98" s="482"/>
      <c r="E98" s="482"/>
      <c r="F98" s="482"/>
      <c r="G98" s="482"/>
      <c r="I98" s="471" t="s">
        <v>463</v>
      </c>
      <c r="J98" s="472">
        <v>14</v>
      </c>
      <c r="K98" s="472">
        <v>26</v>
      </c>
      <c r="L98" s="472">
        <v>81</v>
      </c>
      <c r="M98" s="472"/>
      <c r="N98" s="472">
        <v>5</v>
      </c>
      <c r="O98" s="472">
        <v>108</v>
      </c>
      <c r="P98" s="472">
        <f>SUM(J98:O98)</f>
        <v>234</v>
      </c>
      <c r="Q98">
        <f>SUM(J98:O98)</f>
        <v>234</v>
      </c>
    </row>
    <row r="99" spans="1:17" ht="19" x14ac:dyDescent="0.15">
      <c r="A99" s="483"/>
      <c r="B99" s="484"/>
      <c r="C99" s="484"/>
      <c r="D99" s="484"/>
      <c r="E99" s="484"/>
      <c r="F99" s="484"/>
      <c r="G99" s="484"/>
      <c r="I99" s="471" t="s">
        <v>464</v>
      </c>
      <c r="J99" s="472">
        <v>15</v>
      </c>
      <c r="K99" s="472">
        <v>37</v>
      </c>
      <c r="L99" s="472">
        <v>40</v>
      </c>
      <c r="M99" s="472"/>
      <c r="N99" s="472">
        <v>0</v>
      </c>
      <c r="O99" s="472">
        <v>7</v>
      </c>
      <c r="P99" s="472">
        <f>SUM(J99:O99)</f>
        <v>99</v>
      </c>
      <c r="Q99">
        <f>SUM(J99:O99)</f>
        <v>99</v>
      </c>
    </row>
    <row r="100" spans="1:17" ht="19" x14ac:dyDescent="0.15">
      <c r="A100" s="481"/>
      <c r="B100" s="484"/>
      <c r="C100" s="484"/>
      <c r="D100" s="484"/>
      <c r="E100" s="484"/>
      <c r="F100" s="484"/>
      <c r="G100" s="484"/>
      <c r="I100" s="473" t="s">
        <v>3</v>
      </c>
      <c r="J100" s="474">
        <f t="shared" ref="J100:P100" si="17">SUM(J98:J99)</f>
        <v>29</v>
      </c>
      <c r="K100" s="474">
        <f t="shared" si="17"/>
        <v>63</v>
      </c>
      <c r="L100" s="474">
        <f t="shared" si="17"/>
        <v>121</v>
      </c>
      <c r="M100" s="474"/>
      <c r="N100" s="474">
        <f t="shared" si="17"/>
        <v>5</v>
      </c>
      <c r="O100" s="474">
        <f t="shared" si="17"/>
        <v>115</v>
      </c>
      <c r="P100" s="474">
        <f t="shared" si="17"/>
        <v>333</v>
      </c>
      <c r="Q100" s="474">
        <f>SUM(J100:O100)</f>
        <v>333</v>
      </c>
    </row>
    <row r="101" spans="1:17" ht="19" x14ac:dyDescent="0.15">
      <c r="A101" s="485"/>
      <c r="B101" s="15"/>
      <c r="C101" s="15"/>
      <c r="D101" s="15"/>
      <c r="E101" s="15"/>
      <c r="F101" s="15"/>
      <c r="G101" s="486"/>
      <c r="I101" s="476" t="s">
        <v>465</v>
      </c>
      <c r="J101" s="477">
        <f>J100+J96+J92+J88+J84+J80+J76+J72+J68+J64+J60+J56+J52+J48+J44</f>
        <v>671</v>
      </c>
      <c r="K101" s="477">
        <f t="shared" ref="K101:O101" si="18">K100+K96+K92+K88+K84+K80+K76+K72+K68+K64+K60+K56+K52+K48+K44</f>
        <v>675</v>
      </c>
      <c r="L101" s="477">
        <f t="shared" si="18"/>
        <v>2894</v>
      </c>
      <c r="M101" s="477"/>
      <c r="N101" s="477">
        <f t="shared" si="18"/>
        <v>212</v>
      </c>
      <c r="O101" s="477">
        <f t="shared" si="18"/>
        <v>1792</v>
      </c>
      <c r="P101" s="477">
        <f>SUM(J101:O101)</f>
        <v>6244</v>
      </c>
      <c r="Q101" s="477">
        <f>SUM(J101:O101)</f>
        <v>6244</v>
      </c>
    </row>
    <row r="102" spans="1:17" x14ac:dyDescent="0.15">
      <c r="A102" s="319"/>
      <c r="B102" s="346"/>
      <c r="C102" s="346"/>
      <c r="D102" s="346"/>
      <c r="E102" s="346"/>
      <c r="F102" s="346"/>
      <c r="G102" s="319"/>
    </row>
  </sheetData>
  <sheetProtection password="CC39" sheet="1" objects="1" scenarios="1"/>
  <sortState ref="A6:R20">
    <sortCondition ref="A6:A20"/>
  </sortState>
  <customSheetViews>
    <customSheetView guid="{43928018-20FC-6C49-94FA-568504086177}" fitToPage="1">
      <selection activeCell="M28" sqref="M28"/>
      <pageMargins left="0.39370078740157483" right="0.39370078740157483" top="0.39370078740157483" bottom="0.39370078740157483" header="0.51181102362204722" footer="0.51181102362204722"/>
      <printOptions gridLines="1"/>
      <pageSetup paperSize="9" scale="47" orientation="portrait" r:id="rId1"/>
      <headerFooter alignWithMargins="0"/>
    </customSheetView>
  </customSheetViews>
  <mergeCells count="14">
    <mergeCell ref="N32:N40"/>
    <mergeCell ref="O32:O40"/>
    <mergeCell ref="P32:P39"/>
    <mergeCell ref="I32:I40"/>
    <mergeCell ref="J32:J40"/>
    <mergeCell ref="K32:K40"/>
    <mergeCell ref="L32:L40"/>
    <mergeCell ref="G31:G38"/>
    <mergeCell ref="A31:A39"/>
    <mergeCell ref="B31:B39"/>
    <mergeCell ref="C31:C39"/>
    <mergeCell ref="D31:D39"/>
    <mergeCell ref="E31:E39"/>
    <mergeCell ref="F31:F39"/>
  </mergeCells>
  <phoneticPr fontId="8" type="noConversion"/>
  <printOptions gridLines="1"/>
  <pageMargins left="0.39370078740157483" right="0.39370078740157483" top="0.39370078740157483" bottom="0.39370078740157483" header="0.51181102362204722" footer="0.51181102362204722"/>
  <pageSetup paperSize="9" scale="47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CC66"/>
    <pageSetUpPr fitToPage="1"/>
  </sheetPr>
  <dimension ref="A1:AC149"/>
  <sheetViews>
    <sheetView workbookViewId="0">
      <selection activeCell="B20" sqref="B20"/>
    </sheetView>
  </sheetViews>
  <sheetFormatPr baseColWidth="10" defaultColWidth="9.1640625" defaultRowHeight="13" x14ac:dyDescent="0.15"/>
  <cols>
    <col min="1" max="1" width="8.5" style="60" customWidth="1"/>
    <col min="2" max="2" width="36.5" style="60" customWidth="1"/>
    <col min="3" max="3" width="9.1640625" style="127"/>
    <col min="4" max="4" width="9.33203125" style="128" customWidth="1"/>
    <col min="5" max="6" width="9.1640625" style="127"/>
    <col min="7" max="8" width="9.1640625" style="6"/>
    <col min="9" max="9" width="9.1640625" style="128"/>
    <col min="10" max="10" width="9.1640625" style="127"/>
    <col min="11" max="12" width="9.1640625" style="6"/>
    <col min="13" max="13" width="9.1640625" style="127"/>
    <col min="14" max="14" width="9.1640625" style="128"/>
    <col min="15" max="16" width="9.1640625" style="127"/>
    <col min="17" max="18" width="9.1640625" style="6"/>
    <col min="19" max="19" width="9.1640625" style="129"/>
    <col min="20" max="16384" width="9.1640625" style="32"/>
  </cols>
  <sheetData>
    <row r="1" spans="2:29" x14ac:dyDescent="0.15">
      <c r="B1" s="98" t="s">
        <v>488</v>
      </c>
      <c r="M1" s="6"/>
      <c r="Q1" s="127"/>
    </row>
    <row r="2" spans="2:29" x14ac:dyDescent="0.15">
      <c r="B2" s="48" t="s">
        <v>70</v>
      </c>
      <c r="M2" s="6"/>
      <c r="Q2" s="127"/>
    </row>
    <row r="3" spans="2:29" x14ac:dyDescent="0.15">
      <c r="B3" s="49"/>
      <c r="C3" s="128"/>
      <c r="E3" s="128"/>
      <c r="F3" s="128"/>
      <c r="G3" s="7"/>
      <c r="H3" s="7"/>
      <c r="J3" s="128"/>
      <c r="L3" s="7"/>
      <c r="M3" s="7"/>
      <c r="O3" s="128"/>
      <c r="P3" s="128"/>
      <c r="Q3" s="128"/>
      <c r="R3" s="7"/>
      <c r="T3" s="50"/>
    </row>
    <row r="4" spans="2:29" ht="26" x14ac:dyDescent="0.15">
      <c r="B4" s="47" t="s">
        <v>1</v>
      </c>
      <c r="C4" s="130" t="s">
        <v>95</v>
      </c>
      <c r="D4" s="131" t="s">
        <v>23</v>
      </c>
      <c r="E4" s="137" t="s">
        <v>156</v>
      </c>
      <c r="F4" s="137" t="s">
        <v>159</v>
      </c>
      <c r="G4" s="132" t="s">
        <v>99</v>
      </c>
      <c r="H4" s="131" t="s">
        <v>96</v>
      </c>
      <c r="I4" s="131" t="s">
        <v>23</v>
      </c>
      <c r="J4" s="139" t="s">
        <v>157</v>
      </c>
      <c r="K4" s="137" t="s">
        <v>160</v>
      </c>
      <c r="L4" s="132" t="s">
        <v>100</v>
      </c>
      <c r="M4" s="130" t="s">
        <v>97</v>
      </c>
      <c r="N4" s="130" t="s">
        <v>23</v>
      </c>
      <c r="O4" s="138" t="s">
        <v>158</v>
      </c>
      <c r="P4" s="137" t="s">
        <v>161</v>
      </c>
      <c r="Q4" s="132" t="s">
        <v>101</v>
      </c>
      <c r="R4" s="130" t="s">
        <v>3</v>
      </c>
      <c r="S4" s="141" t="s">
        <v>98</v>
      </c>
    </row>
    <row r="5" spans="2:29" x14ac:dyDescent="0.15">
      <c r="B5" s="51" t="s">
        <v>4</v>
      </c>
      <c r="C5" s="159">
        <f>C29</f>
        <v>115</v>
      </c>
      <c r="D5" s="188">
        <f>Weightings!F6</f>
        <v>1.5460829493087558</v>
      </c>
      <c r="E5" s="159">
        <f t="shared" ref="E5:E19" si="0">C5*D5</f>
        <v>177.7995391705069</v>
      </c>
      <c r="F5" s="159">
        <v>5</v>
      </c>
      <c r="G5" s="159">
        <f t="shared" ref="G5:G19" si="1">F5*2</f>
        <v>10</v>
      </c>
      <c r="H5" s="45">
        <f>C70</f>
        <v>51</v>
      </c>
      <c r="I5" s="188">
        <f>Weightings!F6</f>
        <v>1.5460829493087558</v>
      </c>
      <c r="J5" s="159">
        <f t="shared" ref="J5:J19" si="2">H5*I5</f>
        <v>78.850230414746548</v>
      </c>
      <c r="K5" s="159">
        <v>13</v>
      </c>
      <c r="L5" s="159">
        <f t="shared" ref="L5:L19" si="3">K5*1</f>
        <v>13</v>
      </c>
      <c r="M5" s="95">
        <f>C74</f>
        <v>33</v>
      </c>
      <c r="N5" s="459">
        <v>1.55</v>
      </c>
      <c r="O5" s="159">
        <f t="shared" ref="O5:O19" si="4">M5*N5</f>
        <v>51.15</v>
      </c>
      <c r="P5" s="159">
        <v>5</v>
      </c>
      <c r="Q5" s="159">
        <f t="shared" ref="Q5:Q19" si="5">P5*0.5</f>
        <v>2.5</v>
      </c>
      <c r="R5" s="159">
        <f t="shared" ref="R5:R19" si="6">G5+L5+Q5</f>
        <v>25.5</v>
      </c>
      <c r="S5" s="365">
        <v>7</v>
      </c>
      <c r="T5" s="51" t="s">
        <v>4</v>
      </c>
    </row>
    <row r="6" spans="2:29" x14ac:dyDescent="0.15">
      <c r="B6" s="51" t="s">
        <v>5</v>
      </c>
      <c r="C6" s="159">
        <f>D29</f>
        <v>85</v>
      </c>
      <c r="D6" s="188">
        <f>Weightings!F7</f>
        <v>1.5215419501133787</v>
      </c>
      <c r="E6" s="159">
        <f t="shared" si="0"/>
        <v>129.3310657596372</v>
      </c>
      <c r="F6" s="159">
        <v>2</v>
      </c>
      <c r="G6" s="159">
        <f t="shared" si="1"/>
        <v>4</v>
      </c>
      <c r="H6" s="45">
        <f>D70</f>
        <v>8</v>
      </c>
      <c r="I6" s="188">
        <f>Weightings!F7</f>
        <v>1.5215419501133787</v>
      </c>
      <c r="J6" s="159">
        <f t="shared" si="2"/>
        <v>12.172335600907029</v>
      </c>
      <c r="K6" s="159">
        <v>3</v>
      </c>
      <c r="L6" s="159">
        <f t="shared" si="3"/>
        <v>3</v>
      </c>
      <c r="M6" s="95">
        <f>D74</f>
        <v>9</v>
      </c>
      <c r="N6" s="460">
        <v>1.52</v>
      </c>
      <c r="O6" s="159">
        <f t="shared" si="4"/>
        <v>13.68</v>
      </c>
      <c r="P6" s="159">
        <v>3</v>
      </c>
      <c r="Q6" s="159">
        <f t="shared" si="5"/>
        <v>1.5</v>
      </c>
      <c r="R6" s="159">
        <f t="shared" si="6"/>
        <v>8.5</v>
      </c>
      <c r="S6" s="366">
        <v>2</v>
      </c>
      <c r="T6" s="51" t="s">
        <v>5</v>
      </c>
      <c r="Y6" s="51"/>
      <c r="Z6" s="159"/>
      <c r="AA6" s="267"/>
      <c r="AB6" s="159"/>
      <c r="AC6" s="162"/>
    </row>
    <row r="7" spans="2:29" x14ac:dyDescent="0.15">
      <c r="B7" s="51" t="s">
        <v>6</v>
      </c>
      <c r="C7" s="159">
        <f>E29</f>
        <v>18</v>
      </c>
      <c r="D7" s="188">
        <f>Weightings!F8</f>
        <v>20.333333333333332</v>
      </c>
      <c r="E7" s="159">
        <f t="shared" si="0"/>
        <v>366</v>
      </c>
      <c r="F7" s="159">
        <v>15</v>
      </c>
      <c r="G7" s="159">
        <f t="shared" si="1"/>
        <v>30</v>
      </c>
      <c r="H7" s="45">
        <f>E70</f>
        <v>3</v>
      </c>
      <c r="I7" s="188">
        <f>Weightings!F8</f>
        <v>20.333333333333332</v>
      </c>
      <c r="J7" s="159">
        <f t="shared" si="2"/>
        <v>61</v>
      </c>
      <c r="K7" s="159">
        <v>10</v>
      </c>
      <c r="L7" s="159">
        <f t="shared" si="3"/>
        <v>10</v>
      </c>
      <c r="M7" s="95">
        <f>E74</f>
        <v>12</v>
      </c>
      <c r="N7" s="460">
        <v>20.329999999999998</v>
      </c>
      <c r="O7" s="159">
        <f t="shared" si="4"/>
        <v>243.95999999999998</v>
      </c>
      <c r="P7" s="159">
        <v>12</v>
      </c>
      <c r="Q7" s="159">
        <f t="shared" si="5"/>
        <v>6</v>
      </c>
      <c r="R7" s="159">
        <f t="shared" si="6"/>
        <v>46</v>
      </c>
      <c r="S7" s="366">
        <v>15</v>
      </c>
      <c r="T7" s="51" t="s">
        <v>6</v>
      </c>
      <c r="Y7" s="162"/>
      <c r="Z7" s="162"/>
      <c r="AA7" s="162"/>
      <c r="AB7" s="162"/>
      <c r="AC7" s="162"/>
    </row>
    <row r="8" spans="2:29" x14ac:dyDescent="0.15">
      <c r="B8" s="75" t="s">
        <v>7</v>
      </c>
      <c r="C8" s="159">
        <f>F29</f>
        <v>105</v>
      </c>
      <c r="D8" s="188">
        <f>Weightings!F9</f>
        <v>2.5513307984790874</v>
      </c>
      <c r="E8" s="159">
        <f t="shared" si="0"/>
        <v>267.88973384030419</v>
      </c>
      <c r="F8" s="7">
        <v>10</v>
      </c>
      <c r="G8" s="7">
        <f t="shared" si="1"/>
        <v>20</v>
      </c>
      <c r="H8" s="45">
        <f>F70</f>
        <v>12</v>
      </c>
      <c r="I8" s="188">
        <f>Weightings!F9</f>
        <v>2.5513307984790874</v>
      </c>
      <c r="J8" s="159">
        <f t="shared" si="2"/>
        <v>30.615969581749049</v>
      </c>
      <c r="K8" s="7">
        <v>6</v>
      </c>
      <c r="L8" s="7">
        <f t="shared" si="3"/>
        <v>6</v>
      </c>
      <c r="M8" s="95">
        <f>F74</f>
        <v>114</v>
      </c>
      <c r="N8" s="460">
        <v>2.5499999999999998</v>
      </c>
      <c r="O8" s="159">
        <f t="shared" si="4"/>
        <v>290.7</v>
      </c>
      <c r="P8" s="7">
        <v>15</v>
      </c>
      <c r="Q8" s="7">
        <f t="shared" si="5"/>
        <v>7.5</v>
      </c>
      <c r="R8" s="159">
        <f t="shared" si="6"/>
        <v>33.5</v>
      </c>
      <c r="S8" s="366">
        <v>10</v>
      </c>
      <c r="T8" s="75" t="s">
        <v>7</v>
      </c>
      <c r="Y8" s="162"/>
      <c r="Z8" s="162"/>
      <c r="AA8" s="162"/>
      <c r="AB8" s="162"/>
      <c r="AC8" s="162"/>
    </row>
    <row r="9" spans="2:29" x14ac:dyDescent="0.15">
      <c r="B9" s="51" t="s">
        <v>8</v>
      </c>
      <c r="C9" s="159">
        <f>G29</f>
        <v>240</v>
      </c>
      <c r="D9" s="188">
        <f>Weightings!F10</f>
        <v>1</v>
      </c>
      <c r="E9" s="159">
        <f t="shared" si="0"/>
        <v>240</v>
      </c>
      <c r="F9" s="159">
        <v>7</v>
      </c>
      <c r="G9" s="159">
        <f t="shared" si="1"/>
        <v>14</v>
      </c>
      <c r="H9" s="45">
        <f>G70</f>
        <v>83</v>
      </c>
      <c r="I9" s="188">
        <f>Weightings!F10</f>
        <v>1</v>
      </c>
      <c r="J9" s="159">
        <f t="shared" si="2"/>
        <v>83</v>
      </c>
      <c r="K9" s="159">
        <v>14</v>
      </c>
      <c r="L9" s="159">
        <f t="shared" si="3"/>
        <v>14</v>
      </c>
      <c r="M9" s="95">
        <f>G74</f>
        <v>124</v>
      </c>
      <c r="N9" s="460">
        <v>1</v>
      </c>
      <c r="O9" s="159">
        <f t="shared" si="4"/>
        <v>124</v>
      </c>
      <c r="P9" s="159">
        <v>10</v>
      </c>
      <c r="Q9" s="159">
        <f t="shared" si="5"/>
        <v>5</v>
      </c>
      <c r="R9" s="159">
        <f t="shared" si="6"/>
        <v>33</v>
      </c>
      <c r="S9" s="366">
        <v>9</v>
      </c>
      <c r="T9" s="51" t="s">
        <v>8</v>
      </c>
      <c r="Y9" s="162"/>
      <c r="Z9" s="162"/>
      <c r="AA9" s="162"/>
      <c r="AB9" s="162"/>
      <c r="AC9" s="162"/>
    </row>
    <row r="10" spans="2:29" x14ac:dyDescent="0.15">
      <c r="B10" s="51" t="s">
        <v>9</v>
      </c>
      <c r="C10" s="159">
        <f>H29</f>
        <v>125</v>
      </c>
      <c r="D10" s="188">
        <f>Weightings!F11</f>
        <v>2.0968749999999998</v>
      </c>
      <c r="E10" s="159">
        <f t="shared" si="0"/>
        <v>262.109375</v>
      </c>
      <c r="F10" s="159">
        <v>9</v>
      </c>
      <c r="G10" s="159">
        <f t="shared" si="1"/>
        <v>18</v>
      </c>
      <c r="H10" s="45">
        <f>H70</f>
        <v>24</v>
      </c>
      <c r="I10" s="188">
        <f>Weightings!F11</f>
        <v>2.0968749999999998</v>
      </c>
      <c r="J10" s="159">
        <f t="shared" si="2"/>
        <v>50.324999999999996</v>
      </c>
      <c r="K10" s="159">
        <v>9</v>
      </c>
      <c r="L10" s="159">
        <f t="shared" si="3"/>
        <v>9</v>
      </c>
      <c r="M10" s="95">
        <f>H74</f>
        <v>127</v>
      </c>
      <c r="N10" s="460">
        <v>2.1</v>
      </c>
      <c r="O10" s="159">
        <f t="shared" si="4"/>
        <v>266.7</v>
      </c>
      <c r="P10" s="159">
        <v>14</v>
      </c>
      <c r="Q10" s="159">
        <f t="shared" si="5"/>
        <v>7</v>
      </c>
      <c r="R10" s="159">
        <f t="shared" si="6"/>
        <v>34</v>
      </c>
      <c r="S10" s="366">
        <v>11</v>
      </c>
      <c r="T10" s="51" t="s">
        <v>9</v>
      </c>
      <c r="Y10" s="162"/>
      <c r="Z10" s="162"/>
      <c r="AA10" s="162"/>
      <c r="AB10" s="162"/>
      <c r="AC10" s="162"/>
    </row>
    <row r="11" spans="2:29" x14ac:dyDescent="0.15">
      <c r="B11" s="75" t="s">
        <v>10</v>
      </c>
      <c r="C11" s="159">
        <f>I29</f>
        <v>113</v>
      </c>
      <c r="D11" s="188">
        <f>Weightings!F12</f>
        <v>1.9337175792507204</v>
      </c>
      <c r="E11" s="159">
        <f t="shared" si="0"/>
        <v>218.51008645533142</v>
      </c>
      <c r="F11" s="7">
        <v>6</v>
      </c>
      <c r="G11" s="7">
        <f t="shared" si="1"/>
        <v>12</v>
      </c>
      <c r="H11" s="45">
        <f>I70</f>
        <v>14</v>
      </c>
      <c r="I11" s="188">
        <f>Weightings!F12</f>
        <v>1.9337175792507204</v>
      </c>
      <c r="J11" s="159">
        <f t="shared" si="2"/>
        <v>27.072046109510087</v>
      </c>
      <c r="K11" s="7">
        <v>4</v>
      </c>
      <c r="L11" s="7">
        <f t="shared" si="3"/>
        <v>4</v>
      </c>
      <c r="M11" s="95">
        <f>I74</f>
        <v>55</v>
      </c>
      <c r="N11" s="460">
        <v>1.93</v>
      </c>
      <c r="O11" s="159">
        <f t="shared" si="4"/>
        <v>106.14999999999999</v>
      </c>
      <c r="P11" s="7">
        <v>8</v>
      </c>
      <c r="Q11" s="7">
        <f t="shared" si="5"/>
        <v>4</v>
      </c>
      <c r="R11" s="159">
        <f t="shared" si="6"/>
        <v>20</v>
      </c>
      <c r="S11" s="366">
        <v>4</v>
      </c>
      <c r="T11" s="75" t="s">
        <v>10</v>
      </c>
      <c r="Y11" s="51"/>
      <c r="Z11" s="159"/>
      <c r="AA11" s="267"/>
      <c r="AB11" s="159"/>
      <c r="AC11" s="162"/>
    </row>
    <row r="12" spans="2:29" x14ac:dyDescent="0.15">
      <c r="B12" s="51" t="s">
        <v>11</v>
      </c>
      <c r="C12" s="159">
        <f>J29</f>
        <v>11</v>
      </c>
      <c r="D12" s="188">
        <f>Weightings!F13</f>
        <v>10.323076923076924</v>
      </c>
      <c r="E12" s="159">
        <f t="shared" si="0"/>
        <v>113.55384615384617</v>
      </c>
      <c r="F12" s="159">
        <v>1</v>
      </c>
      <c r="G12" s="159">
        <f t="shared" si="1"/>
        <v>2</v>
      </c>
      <c r="H12" s="45">
        <f>J70</f>
        <v>0</v>
      </c>
      <c r="I12" s="188">
        <f>Weightings!F13</f>
        <v>10.323076923076924</v>
      </c>
      <c r="J12" s="159">
        <f t="shared" si="2"/>
        <v>0</v>
      </c>
      <c r="K12" s="159">
        <v>0</v>
      </c>
      <c r="L12" s="159">
        <f t="shared" si="3"/>
        <v>0</v>
      </c>
      <c r="M12" s="95">
        <f>J74</f>
        <v>12</v>
      </c>
      <c r="N12" s="460">
        <v>10.32</v>
      </c>
      <c r="O12" s="159">
        <f t="shared" si="4"/>
        <v>123.84</v>
      </c>
      <c r="P12" s="159">
        <v>9</v>
      </c>
      <c r="Q12" s="159">
        <f t="shared" si="5"/>
        <v>4.5</v>
      </c>
      <c r="R12" s="159">
        <f t="shared" si="6"/>
        <v>6.5</v>
      </c>
      <c r="S12" s="366">
        <v>1</v>
      </c>
      <c r="T12" s="51" t="s">
        <v>11</v>
      </c>
      <c r="Y12" s="51"/>
      <c r="Z12" s="159"/>
      <c r="AA12" s="267"/>
      <c r="AB12" s="159"/>
      <c r="AC12" s="162"/>
    </row>
    <row r="13" spans="2:29" x14ac:dyDescent="0.15">
      <c r="B13" s="51" t="s">
        <v>12</v>
      </c>
      <c r="C13" s="159">
        <f>K29</f>
        <v>11</v>
      </c>
      <c r="D13" s="188">
        <f>Weightings!F14</f>
        <v>14.586956521739131</v>
      </c>
      <c r="E13" s="159">
        <f t="shared" si="0"/>
        <v>160.45652173913044</v>
      </c>
      <c r="F13" s="7">
        <v>4</v>
      </c>
      <c r="G13" s="7">
        <f t="shared" si="1"/>
        <v>8</v>
      </c>
      <c r="H13" s="45">
        <f>K70</f>
        <v>7</v>
      </c>
      <c r="I13" s="188">
        <f>Weightings!F14</f>
        <v>14.586956521739131</v>
      </c>
      <c r="J13" s="159">
        <f t="shared" si="2"/>
        <v>102.10869565217392</v>
      </c>
      <c r="K13" s="7">
        <v>15</v>
      </c>
      <c r="L13" s="7">
        <f t="shared" si="3"/>
        <v>15</v>
      </c>
      <c r="M13" s="95">
        <f>K74</f>
        <v>0</v>
      </c>
      <c r="N13" s="460">
        <v>14.59</v>
      </c>
      <c r="O13" s="159">
        <f t="shared" si="4"/>
        <v>0</v>
      </c>
      <c r="P13" s="7">
        <v>0</v>
      </c>
      <c r="Q13" s="7">
        <f t="shared" si="5"/>
        <v>0</v>
      </c>
      <c r="R13" s="159">
        <f t="shared" si="6"/>
        <v>23</v>
      </c>
      <c r="S13" s="366">
        <v>5</v>
      </c>
      <c r="T13" s="51" t="s">
        <v>12</v>
      </c>
      <c r="Y13" s="162"/>
      <c r="Z13" s="162"/>
      <c r="AA13" s="162"/>
      <c r="AB13" s="162"/>
      <c r="AC13" s="162"/>
    </row>
    <row r="14" spans="2:29" x14ac:dyDescent="0.15">
      <c r="B14" s="75" t="s">
        <v>13</v>
      </c>
      <c r="C14" s="159">
        <f>L29</f>
        <v>118</v>
      </c>
      <c r="D14" s="188">
        <f>Weightings!F15</f>
        <v>3.0921658986175116</v>
      </c>
      <c r="E14" s="159">
        <f t="shared" si="0"/>
        <v>364.87557603686639</v>
      </c>
      <c r="F14" s="7">
        <v>14</v>
      </c>
      <c r="G14" s="7">
        <f t="shared" si="1"/>
        <v>28</v>
      </c>
      <c r="H14" s="45">
        <f>L70</f>
        <v>20</v>
      </c>
      <c r="I14" s="188">
        <f>Weightings!F15</f>
        <v>3.0921658986175116</v>
      </c>
      <c r="J14" s="159">
        <f t="shared" si="2"/>
        <v>61.843317972350235</v>
      </c>
      <c r="K14" s="7">
        <v>11</v>
      </c>
      <c r="L14" s="7">
        <f t="shared" si="3"/>
        <v>11</v>
      </c>
      <c r="M14" s="95">
        <f>L74</f>
        <v>80</v>
      </c>
      <c r="N14" s="460">
        <v>3.09</v>
      </c>
      <c r="O14" s="159">
        <f t="shared" si="4"/>
        <v>247.2</v>
      </c>
      <c r="P14" s="7">
        <v>13</v>
      </c>
      <c r="Q14" s="7">
        <f t="shared" si="5"/>
        <v>6.5</v>
      </c>
      <c r="R14" s="159">
        <f t="shared" si="6"/>
        <v>45.5</v>
      </c>
      <c r="S14" s="366">
        <v>14</v>
      </c>
      <c r="T14" s="75" t="s">
        <v>13</v>
      </c>
      <c r="Y14" s="162"/>
      <c r="Z14" s="162"/>
      <c r="AA14" s="162"/>
      <c r="AB14" s="162"/>
      <c r="AC14" s="162"/>
    </row>
    <row r="15" spans="2:29" x14ac:dyDescent="0.15">
      <c r="B15" s="75" t="s">
        <v>14</v>
      </c>
      <c r="C15" s="159">
        <f>M29</f>
        <v>152</v>
      </c>
      <c r="D15" s="188">
        <f>Weightings!F16</f>
        <v>1.0120663650075414</v>
      </c>
      <c r="E15" s="159">
        <f t="shared" si="0"/>
        <v>153.8340874811463</v>
      </c>
      <c r="F15" s="7">
        <v>3</v>
      </c>
      <c r="G15" s="7">
        <f t="shared" si="1"/>
        <v>6</v>
      </c>
      <c r="H15" s="45">
        <f>M70</f>
        <v>29</v>
      </c>
      <c r="I15" s="188">
        <f>Weightings!F16</f>
        <v>1.0120663650075414</v>
      </c>
      <c r="J15" s="159">
        <f t="shared" si="2"/>
        <v>29.349924585218702</v>
      </c>
      <c r="K15" s="159">
        <v>5</v>
      </c>
      <c r="L15" s="7">
        <f t="shared" si="3"/>
        <v>5</v>
      </c>
      <c r="M15" s="95">
        <f>M74</f>
        <v>68</v>
      </c>
      <c r="N15" s="460">
        <v>1.01</v>
      </c>
      <c r="O15" s="159">
        <f t="shared" si="4"/>
        <v>68.680000000000007</v>
      </c>
      <c r="P15" s="7">
        <v>7</v>
      </c>
      <c r="Q15" s="7">
        <f t="shared" si="5"/>
        <v>3.5</v>
      </c>
      <c r="R15" s="159">
        <f t="shared" si="6"/>
        <v>14.5</v>
      </c>
      <c r="S15" s="366">
        <v>3</v>
      </c>
      <c r="T15" s="75" t="s">
        <v>14</v>
      </c>
      <c r="Y15" s="162"/>
      <c r="Z15" s="162"/>
      <c r="AA15" s="162"/>
      <c r="AB15" s="162"/>
      <c r="AC15" s="162"/>
    </row>
    <row r="16" spans="2:29" x14ac:dyDescent="0.15">
      <c r="B16" s="75" t="s">
        <v>15</v>
      </c>
      <c r="C16" s="159">
        <f>N29</f>
        <v>110</v>
      </c>
      <c r="D16" s="188">
        <f>Weightings!F17</f>
        <v>2.6007751937984498</v>
      </c>
      <c r="E16" s="159">
        <f t="shared" si="0"/>
        <v>286.08527131782949</v>
      </c>
      <c r="F16" s="7">
        <v>12</v>
      </c>
      <c r="G16" s="7">
        <f t="shared" si="1"/>
        <v>24</v>
      </c>
      <c r="H16" s="45">
        <f>N70</f>
        <v>30</v>
      </c>
      <c r="I16" s="188">
        <f>Weightings!F17</f>
        <v>2.6007751937984498</v>
      </c>
      <c r="J16" s="159">
        <f t="shared" si="2"/>
        <v>78.023255813953497</v>
      </c>
      <c r="K16" s="7">
        <v>12</v>
      </c>
      <c r="L16" s="7">
        <f t="shared" si="3"/>
        <v>12</v>
      </c>
      <c r="M16" s="95">
        <f>N74</f>
        <v>23</v>
      </c>
      <c r="N16" s="460">
        <v>2.6</v>
      </c>
      <c r="O16" s="159">
        <f t="shared" si="4"/>
        <v>59.800000000000004</v>
      </c>
      <c r="P16" s="7">
        <v>6</v>
      </c>
      <c r="Q16" s="7">
        <f t="shared" si="5"/>
        <v>3</v>
      </c>
      <c r="R16" s="159">
        <f t="shared" si="6"/>
        <v>39</v>
      </c>
      <c r="S16" s="366">
        <v>13</v>
      </c>
      <c r="T16" s="75" t="s">
        <v>15</v>
      </c>
      <c r="Y16" s="162"/>
      <c r="Z16" s="162"/>
      <c r="AA16" s="162"/>
      <c r="AB16" s="162"/>
      <c r="AC16" s="162"/>
    </row>
    <row r="17" spans="1:29" x14ac:dyDescent="0.15">
      <c r="B17" s="75" t="s">
        <v>16</v>
      </c>
      <c r="C17" s="159">
        <f>O29</f>
        <v>69</v>
      </c>
      <c r="D17" s="188">
        <f>Weightings!F18</f>
        <v>3.5691489361702127</v>
      </c>
      <c r="E17" s="159">
        <f t="shared" si="0"/>
        <v>246.27127659574467</v>
      </c>
      <c r="F17" s="7">
        <v>8</v>
      </c>
      <c r="G17" s="7">
        <f t="shared" si="1"/>
        <v>16</v>
      </c>
      <c r="H17" s="45">
        <f>O70</f>
        <v>9</v>
      </c>
      <c r="I17" s="188">
        <f>Weightings!F18</f>
        <v>3.5691489361702127</v>
      </c>
      <c r="J17" s="159">
        <f t="shared" si="2"/>
        <v>32.122340425531917</v>
      </c>
      <c r="K17" s="7">
        <v>7</v>
      </c>
      <c r="L17" s="7">
        <f t="shared" si="3"/>
        <v>7</v>
      </c>
      <c r="M17" s="95">
        <f>O74</f>
        <v>54</v>
      </c>
      <c r="N17" s="460">
        <v>3.57</v>
      </c>
      <c r="O17" s="159">
        <f t="shared" si="4"/>
        <v>192.78</v>
      </c>
      <c r="P17" s="7">
        <v>11</v>
      </c>
      <c r="Q17" s="7">
        <f t="shared" si="5"/>
        <v>5.5</v>
      </c>
      <c r="R17" s="159">
        <f t="shared" si="6"/>
        <v>28.5</v>
      </c>
      <c r="S17" s="366">
        <v>8</v>
      </c>
      <c r="T17" s="75" t="s">
        <v>16</v>
      </c>
      <c r="Y17" s="162"/>
      <c r="Z17" s="162"/>
      <c r="AA17" s="162"/>
      <c r="AB17" s="162"/>
      <c r="AC17" s="162"/>
    </row>
    <row r="18" spans="1:29" x14ac:dyDescent="0.15">
      <c r="B18" s="51" t="s">
        <v>17</v>
      </c>
      <c r="C18" s="159">
        <f>P29</f>
        <v>48</v>
      </c>
      <c r="D18" s="188">
        <f>Weightings!F19</f>
        <v>5.8347826086956518</v>
      </c>
      <c r="E18" s="159">
        <f t="shared" si="0"/>
        <v>280.0695652173913</v>
      </c>
      <c r="F18" s="159">
        <v>11</v>
      </c>
      <c r="G18" s="159">
        <f t="shared" si="1"/>
        <v>22</v>
      </c>
      <c r="H18" s="45">
        <f>P70</f>
        <v>1</v>
      </c>
      <c r="I18" s="188">
        <f>Weightings!F19</f>
        <v>5.8347826086956518</v>
      </c>
      <c r="J18" s="159">
        <f t="shared" si="2"/>
        <v>5.8347826086956518</v>
      </c>
      <c r="K18" s="159">
        <v>2</v>
      </c>
      <c r="L18" s="159">
        <f t="shared" si="3"/>
        <v>2</v>
      </c>
      <c r="M18" s="95">
        <f>P74</f>
        <v>0</v>
      </c>
      <c r="N18" s="460">
        <v>5.83</v>
      </c>
      <c r="O18" s="159">
        <f t="shared" si="4"/>
        <v>0</v>
      </c>
      <c r="P18" s="159">
        <v>0</v>
      </c>
      <c r="Q18" s="159">
        <f t="shared" si="5"/>
        <v>0</v>
      </c>
      <c r="R18" s="159">
        <f t="shared" si="6"/>
        <v>24</v>
      </c>
      <c r="S18" s="366">
        <v>6</v>
      </c>
      <c r="T18" s="51" t="s">
        <v>17</v>
      </c>
      <c r="Y18" s="162"/>
      <c r="Z18" s="30"/>
      <c r="AA18" s="162"/>
      <c r="AB18" s="162"/>
      <c r="AC18" s="162"/>
    </row>
    <row r="19" spans="1:29" x14ac:dyDescent="0.15">
      <c r="B19" s="53" t="s">
        <v>18</v>
      </c>
      <c r="C19" s="277">
        <f>Q29</f>
        <v>92</v>
      </c>
      <c r="D19" s="188">
        <f>Weightings!F20</f>
        <v>3.1502347417840375</v>
      </c>
      <c r="E19" s="279">
        <f t="shared" si="0"/>
        <v>289.82159624413146</v>
      </c>
      <c r="F19" s="133">
        <v>13</v>
      </c>
      <c r="G19" s="133">
        <f t="shared" si="1"/>
        <v>26</v>
      </c>
      <c r="H19" s="278">
        <f>Q70</f>
        <v>11</v>
      </c>
      <c r="I19" s="188">
        <f>Weightings!F20</f>
        <v>3.1502347417840375</v>
      </c>
      <c r="J19" s="279">
        <f t="shared" si="2"/>
        <v>34.652582159624416</v>
      </c>
      <c r="K19" s="133">
        <v>8</v>
      </c>
      <c r="L19" s="133">
        <f t="shared" si="3"/>
        <v>8</v>
      </c>
      <c r="M19" s="280">
        <f>Q74</f>
        <v>9</v>
      </c>
      <c r="N19" s="460">
        <v>3.15</v>
      </c>
      <c r="O19" s="279">
        <f t="shared" si="4"/>
        <v>28.349999999999998</v>
      </c>
      <c r="P19" s="133">
        <v>4</v>
      </c>
      <c r="Q19" s="133">
        <f t="shared" si="5"/>
        <v>2</v>
      </c>
      <c r="R19" s="133">
        <f t="shared" si="6"/>
        <v>36</v>
      </c>
      <c r="S19" s="142">
        <v>12</v>
      </c>
      <c r="T19" s="367" t="s">
        <v>18</v>
      </c>
      <c r="Y19" s="51"/>
      <c r="Z19" s="159"/>
      <c r="AA19" s="267"/>
      <c r="AB19" s="159"/>
      <c r="AC19" s="162"/>
    </row>
    <row r="20" spans="1:29" x14ac:dyDescent="0.15">
      <c r="B20" s="49" t="s">
        <v>578</v>
      </c>
      <c r="C20" s="7">
        <f>SUM(C5:C19)</f>
        <v>1412</v>
      </c>
      <c r="D20" s="159">
        <f>SUM(D5:D19)</f>
        <v>75.152088799374724</v>
      </c>
      <c r="E20" s="7"/>
      <c r="F20" s="7">
        <f>SUM(F5:F19)</f>
        <v>120</v>
      </c>
      <c r="G20" s="7"/>
      <c r="H20" s="7">
        <f>SUM(H5:H19)</f>
        <v>302</v>
      </c>
      <c r="I20" s="159">
        <f>SUM(I5:I19)</f>
        <v>75.152088799374724</v>
      </c>
      <c r="J20" s="7">
        <f>SUM(J5:J19)</f>
        <v>686.97048092446107</v>
      </c>
      <c r="K20" s="157">
        <f>SUM(K5:K19)</f>
        <v>119</v>
      </c>
      <c r="L20" s="7"/>
      <c r="M20" s="7">
        <f>SUM(M5:M19)</f>
        <v>720</v>
      </c>
      <c r="N20" s="159">
        <f>SUM(N5:N19)</f>
        <v>75.14</v>
      </c>
      <c r="P20" s="157">
        <f>SUM(P5:P19)</f>
        <v>117</v>
      </c>
      <c r="Q20" s="157"/>
      <c r="R20" s="127"/>
      <c r="S20" s="129">
        <f>SUM(S5:S19)</f>
        <v>120</v>
      </c>
      <c r="Y20" s="51"/>
      <c r="Z20" s="159"/>
      <c r="AA20" s="267"/>
      <c r="AB20" s="159"/>
      <c r="AC20" s="162"/>
    </row>
    <row r="21" spans="1:29" s="113" customFormat="1" x14ac:dyDescent="0.15">
      <c r="A21" s="60"/>
      <c r="B21" s="49"/>
      <c r="C21" s="7"/>
      <c r="D21" s="159"/>
      <c r="E21" s="7"/>
      <c r="F21" s="7"/>
      <c r="G21" s="7"/>
      <c r="H21" s="7"/>
      <c r="I21" s="159"/>
      <c r="J21" s="7"/>
      <c r="K21" s="462">
        <v>119</v>
      </c>
      <c r="L21" s="7"/>
      <c r="M21" s="7"/>
      <c r="N21" s="208"/>
      <c r="O21" s="461"/>
      <c r="P21" s="463">
        <v>117</v>
      </c>
      <c r="Q21" s="157"/>
      <c r="R21" s="127"/>
      <c r="S21" s="129"/>
      <c r="Y21" s="51"/>
      <c r="Z21" s="159"/>
      <c r="AA21" s="267"/>
      <c r="AB21" s="159"/>
      <c r="AC21" s="162"/>
    </row>
    <row r="22" spans="1:29" s="54" customFormat="1" x14ac:dyDescent="0.15">
      <c r="A22" s="60"/>
      <c r="B22" s="49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29"/>
      <c r="T22" s="55"/>
      <c r="Y22" s="51"/>
      <c r="Z22" s="159"/>
      <c r="AA22" s="267"/>
      <c r="AB22" s="159"/>
      <c r="AC22" s="304"/>
    </row>
    <row r="23" spans="1:29" s="54" customFormat="1" x14ac:dyDescent="0.15">
      <c r="A23" s="281" t="s">
        <v>104</v>
      </c>
      <c r="B23" s="282" t="s">
        <v>40</v>
      </c>
      <c r="C23" s="283" t="s">
        <v>41</v>
      </c>
      <c r="D23" s="283" t="s">
        <v>42</v>
      </c>
      <c r="E23" s="283" t="s">
        <v>43</v>
      </c>
      <c r="F23" s="283" t="s">
        <v>44</v>
      </c>
      <c r="G23" s="283" t="s">
        <v>45</v>
      </c>
      <c r="H23" s="283" t="s">
        <v>46</v>
      </c>
      <c r="I23" s="283" t="s">
        <v>47</v>
      </c>
      <c r="J23" s="283" t="s">
        <v>11</v>
      </c>
      <c r="K23" s="283" t="s">
        <v>48</v>
      </c>
      <c r="L23" s="283" t="s">
        <v>2</v>
      </c>
      <c r="M23" s="283" t="s">
        <v>49</v>
      </c>
      <c r="N23" s="283" t="s">
        <v>50</v>
      </c>
      <c r="O23" s="283" t="s">
        <v>51</v>
      </c>
      <c r="P23" s="283" t="s">
        <v>52</v>
      </c>
      <c r="Q23" s="283" t="s">
        <v>53</v>
      </c>
      <c r="R23" s="140"/>
      <c r="S23" s="129"/>
      <c r="Y23" s="51"/>
      <c r="Z23" s="159"/>
      <c r="AA23" s="267"/>
      <c r="AB23" s="159"/>
      <c r="AC23" s="304"/>
    </row>
    <row r="24" spans="1:29" s="54" customFormat="1" ht="14" x14ac:dyDescent="0.15">
      <c r="A24" s="105">
        <v>3.1</v>
      </c>
      <c r="B24" s="105" t="s">
        <v>114</v>
      </c>
      <c r="C24" s="445">
        <v>24</v>
      </c>
      <c r="D24" s="445">
        <v>35</v>
      </c>
      <c r="E24" s="445">
        <v>5</v>
      </c>
      <c r="F24" s="445">
        <v>33</v>
      </c>
      <c r="G24" s="445">
        <v>64</v>
      </c>
      <c r="H24" s="445">
        <v>37</v>
      </c>
      <c r="I24" s="445">
        <v>30</v>
      </c>
      <c r="J24" s="445">
        <v>2</v>
      </c>
      <c r="K24" s="445">
        <v>3</v>
      </c>
      <c r="L24" s="445">
        <v>50</v>
      </c>
      <c r="M24" s="445">
        <v>40</v>
      </c>
      <c r="N24" s="445">
        <v>32</v>
      </c>
      <c r="O24" s="445">
        <v>23</v>
      </c>
      <c r="P24" s="445">
        <v>4</v>
      </c>
      <c r="Q24" s="445">
        <v>24</v>
      </c>
      <c r="R24" s="226">
        <f t="shared" ref="R24:R28" si="7">SUM(C24:Q24)</f>
        <v>406</v>
      </c>
      <c r="S24" s="129"/>
      <c r="T24" s="304"/>
      <c r="Y24" s="51"/>
      <c r="Z24" s="159"/>
      <c r="AA24" s="267"/>
      <c r="AB24" s="159"/>
      <c r="AC24" s="304"/>
    </row>
    <row r="25" spans="1:29" s="54" customFormat="1" ht="14" x14ac:dyDescent="0.15">
      <c r="A25" s="105">
        <v>3.1</v>
      </c>
      <c r="B25" s="105" t="s">
        <v>115</v>
      </c>
      <c r="C25" s="445">
        <v>73</v>
      </c>
      <c r="D25" s="445">
        <v>47</v>
      </c>
      <c r="E25" s="445">
        <v>2</v>
      </c>
      <c r="F25" s="445">
        <v>49</v>
      </c>
      <c r="G25" s="445">
        <v>147</v>
      </c>
      <c r="H25" s="445">
        <v>41</v>
      </c>
      <c r="I25" s="445">
        <v>53</v>
      </c>
      <c r="J25" s="445">
        <v>5</v>
      </c>
      <c r="K25" s="445">
        <v>3</v>
      </c>
      <c r="L25" s="445">
        <v>45</v>
      </c>
      <c r="M25" s="445">
        <v>81</v>
      </c>
      <c r="N25" s="445">
        <v>56</v>
      </c>
      <c r="O25" s="445">
        <v>27</v>
      </c>
      <c r="P25" s="445">
        <v>32</v>
      </c>
      <c r="Q25" s="445">
        <v>49</v>
      </c>
      <c r="R25" s="226">
        <f t="shared" si="7"/>
        <v>710</v>
      </c>
      <c r="S25" s="129"/>
      <c r="Y25" s="51"/>
      <c r="Z25" s="159"/>
      <c r="AA25" s="267"/>
      <c r="AB25" s="159"/>
      <c r="AC25" s="304"/>
    </row>
    <row r="26" spans="1:29" s="54" customFormat="1" ht="14" x14ac:dyDescent="0.15">
      <c r="A26" s="105">
        <v>3.1</v>
      </c>
      <c r="B26" s="105" t="s">
        <v>116</v>
      </c>
      <c r="C26" s="445">
        <v>7</v>
      </c>
      <c r="D26" s="445">
        <v>3</v>
      </c>
      <c r="E26" s="445">
        <v>5</v>
      </c>
      <c r="F26" s="445">
        <v>8</v>
      </c>
      <c r="G26" s="445">
        <v>11</v>
      </c>
      <c r="H26" s="445">
        <v>8</v>
      </c>
      <c r="I26" s="445">
        <v>3</v>
      </c>
      <c r="J26" s="445">
        <v>4</v>
      </c>
      <c r="K26" s="445">
        <v>2</v>
      </c>
      <c r="L26" s="445">
        <v>5</v>
      </c>
      <c r="M26" s="445">
        <v>14</v>
      </c>
      <c r="N26" s="445">
        <v>3</v>
      </c>
      <c r="O26" s="445">
        <v>3</v>
      </c>
      <c r="P26" s="445">
        <v>6</v>
      </c>
      <c r="Q26" s="445">
        <v>5</v>
      </c>
      <c r="R26" s="226">
        <f t="shared" si="7"/>
        <v>87</v>
      </c>
      <c r="S26" s="129"/>
      <c r="Y26" s="51"/>
      <c r="Z26" s="159"/>
      <c r="AA26" s="267"/>
      <c r="AB26" s="159"/>
      <c r="AC26" s="304"/>
    </row>
    <row r="27" spans="1:29" s="54" customFormat="1" ht="14" x14ac:dyDescent="0.15">
      <c r="A27" s="105">
        <v>3.1</v>
      </c>
      <c r="B27" s="105" t="s">
        <v>54</v>
      </c>
      <c r="C27" s="445">
        <v>6</v>
      </c>
      <c r="D27" s="445"/>
      <c r="E27" s="445">
        <v>6</v>
      </c>
      <c r="F27" s="445">
        <v>9</v>
      </c>
      <c r="G27" s="445">
        <v>15</v>
      </c>
      <c r="H27" s="445">
        <v>33</v>
      </c>
      <c r="I27" s="445">
        <v>22</v>
      </c>
      <c r="J27" s="445"/>
      <c r="K27" s="445">
        <v>2</v>
      </c>
      <c r="L27" s="445">
        <v>15</v>
      </c>
      <c r="M27" s="445">
        <v>13</v>
      </c>
      <c r="N27" s="445">
        <v>16</v>
      </c>
      <c r="O27" s="445">
        <v>15</v>
      </c>
      <c r="P27" s="445">
        <v>6</v>
      </c>
      <c r="Q27" s="445">
        <v>7</v>
      </c>
      <c r="R27" s="226">
        <f t="shared" si="7"/>
        <v>165</v>
      </c>
      <c r="S27" s="129"/>
      <c r="Y27" s="51"/>
      <c r="Z27" s="159"/>
      <c r="AA27" s="267"/>
      <c r="AB27" s="159"/>
      <c r="AC27" s="304"/>
    </row>
    <row r="28" spans="1:29" s="54" customFormat="1" ht="14" x14ac:dyDescent="0.15">
      <c r="A28" s="284">
        <v>3.1</v>
      </c>
      <c r="B28" s="284" t="s">
        <v>55</v>
      </c>
      <c r="C28" s="445">
        <v>5</v>
      </c>
      <c r="D28" s="445"/>
      <c r="E28" s="445"/>
      <c r="F28" s="445">
        <v>6</v>
      </c>
      <c r="G28" s="445">
        <v>3</v>
      </c>
      <c r="H28" s="445">
        <v>6</v>
      </c>
      <c r="I28" s="445">
        <v>5</v>
      </c>
      <c r="J28" s="445"/>
      <c r="K28" s="445">
        <v>1</v>
      </c>
      <c r="L28" s="445">
        <v>3</v>
      </c>
      <c r="M28" s="445">
        <v>4</v>
      </c>
      <c r="N28" s="445">
        <v>3</v>
      </c>
      <c r="O28" s="445">
        <v>1</v>
      </c>
      <c r="P28" s="445"/>
      <c r="Q28" s="445">
        <v>7</v>
      </c>
      <c r="R28" s="226">
        <f t="shared" si="7"/>
        <v>44</v>
      </c>
      <c r="S28" s="129"/>
      <c r="Y28" s="51"/>
      <c r="Z28" s="159"/>
      <c r="AA28" s="267"/>
      <c r="AB28" s="159"/>
      <c r="AC28" s="304"/>
    </row>
    <row r="29" spans="1:29" s="58" customFormat="1" x14ac:dyDescent="0.15">
      <c r="A29" s="285"/>
      <c r="B29" s="286"/>
      <c r="C29" s="258">
        <f t="shared" ref="C29:Q29" si="8">SUM(C24:C28)</f>
        <v>115</v>
      </c>
      <c r="D29" s="258">
        <f t="shared" si="8"/>
        <v>85</v>
      </c>
      <c r="E29" s="258">
        <f t="shared" si="8"/>
        <v>18</v>
      </c>
      <c r="F29" s="258">
        <f t="shared" si="8"/>
        <v>105</v>
      </c>
      <c r="G29" s="258">
        <f t="shared" si="8"/>
        <v>240</v>
      </c>
      <c r="H29" s="258">
        <f t="shared" si="8"/>
        <v>125</v>
      </c>
      <c r="I29" s="258">
        <f t="shared" si="8"/>
        <v>113</v>
      </c>
      <c r="J29" s="258">
        <f t="shared" si="8"/>
        <v>11</v>
      </c>
      <c r="K29" s="258">
        <f t="shared" si="8"/>
        <v>11</v>
      </c>
      <c r="L29" s="258">
        <f t="shared" si="8"/>
        <v>118</v>
      </c>
      <c r="M29" s="258">
        <f t="shared" si="8"/>
        <v>152</v>
      </c>
      <c r="N29" s="258">
        <f t="shared" si="8"/>
        <v>110</v>
      </c>
      <c r="O29" s="258">
        <f t="shared" si="8"/>
        <v>69</v>
      </c>
      <c r="P29" s="258">
        <f t="shared" si="8"/>
        <v>48</v>
      </c>
      <c r="Q29" s="258">
        <f t="shared" si="8"/>
        <v>92</v>
      </c>
      <c r="R29" s="61">
        <f>SUM(C29:Q29)</f>
        <v>1412</v>
      </c>
      <c r="S29" s="124"/>
      <c r="Y29" s="51"/>
      <c r="Z29" s="159"/>
      <c r="AA29" s="267"/>
      <c r="AB29" s="159"/>
      <c r="AC29" s="57"/>
    </row>
    <row r="30" spans="1:29" s="58" customFormat="1" x14ac:dyDescent="0.15">
      <c r="A30" s="259"/>
      <c r="B30" s="26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58"/>
      <c r="R30" s="61"/>
      <c r="S30" s="124"/>
      <c r="Y30" s="51"/>
      <c r="Z30" s="159"/>
      <c r="AA30" s="267"/>
      <c r="AB30" s="159"/>
      <c r="AC30" s="57"/>
    </row>
    <row r="31" spans="1:29" s="54" customFormat="1" ht="16" x14ac:dyDescent="0.15">
      <c r="A31" s="287">
        <v>3.2</v>
      </c>
      <c r="B31" s="444" t="s">
        <v>517</v>
      </c>
      <c r="C31" s="445">
        <v>27</v>
      </c>
      <c r="D31" s="445"/>
      <c r="E31" s="445"/>
      <c r="F31" s="445"/>
      <c r="G31" s="445">
        <v>55</v>
      </c>
      <c r="H31" s="445">
        <v>2</v>
      </c>
      <c r="I31" s="445">
        <v>7</v>
      </c>
      <c r="J31" s="445"/>
      <c r="K31" s="445">
        <v>1</v>
      </c>
      <c r="L31" s="445"/>
      <c r="M31" s="445"/>
      <c r="N31" s="445"/>
      <c r="O31" s="445"/>
      <c r="P31" s="445"/>
      <c r="Q31" s="445"/>
      <c r="R31" s="446">
        <v>92</v>
      </c>
      <c r="S31" s="329"/>
      <c r="T31" s="329"/>
    </row>
    <row r="32" spans="1:29" s="54" customFormat="1" ht="16" x14ac:dyDescent="0.15">
      <c r="A32" s="105">
        <v>3.2</v>
      </c>
      <c r="B32" s="444" t="s">
        <v>353</v>
      </c>
      <c r="C32" s="445">
        <v>10</v>
      </c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>
        <v>14</v>
      </c>
      <c r="O32" s="445"/>
      <c r="P32" s="445"/>
      <c r="Q32" s="445">
        <v>4</v>
      </c>
      <c r="R32" s="446">
        <v>28</v>
      </c>
      <c r="S32" s="329"/>
      <c r="T32" s="329"/>
    </row>
    <row r="33" spans="1:20" s="54" customFormat="1" ht="16" x14ac:dyDescent="0.15">
      <c r="A33" s="105">
        <v>3.2</v>
      </c>
      <c r="B33" s="444" t="s">
        <v>431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6">
        <v>0</v>
      </c>
      <c r="S33" s="329"/>
      <c r="T33" s="329"/>
    </row>
    <row r="34" spans="1:20" s="54" customFormat="1" ht="16" x14ac:dyDescent="0.15">
      <c r="A34" s="105">
        <v>3.2</v>
      </c>
      <c r="B34" s="444" t="s">
        <v>257</v>
      </c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6">
        <v>0</v>
      </c>
      <c r="S34" s="329"/>
      <c r="T34" s="329"/>
    </row>
    <row r="35" spans="1:20" s="54" customFormat="1" ht="16" x14ac:dyDescent="0.15">
      <c r="A35" s="105">
        <v>3.2</v>
      </c>
      <c r="B35" s="444" t="s">
        <v>258</v>
      </c>
      <c r="C35" s="445">
        <v>3</v>
      </c>
      <c r="D35" s="448">
        <v>6</v>
      </c>
      <c r="E35" s="448"/>
      <c r="F35" s="448">
        <v>3</v>
      </c>
      <c r="G35" s="448">
        <v>5</v>
      </c>
      <c r="H35" s="445">
        <v>2</v>
      </c>
      <c r="I35" s="445">
        <v>1</v>
      </c>
      <c r="J35" s="445"/>
      <c r="K35" s="445"/>
      <c r="L35" s="445">
        <v>2</v>
      </c>
      <c r="M35" s="445"/>
      <c r="N35" s="445">
        <v>10</v>
      </c>
      <c r="O35" s="445">
        <v>3</v>
      </c>
      <c r="P35" s="445"/>
      <c r="Q35" s="445"/>
      <c r="R35" s="446">
        <v>35</v>
      </c>
      <c r="S35" s="329"/>
      <c r="T35" s="329"/>
    </row>
    <row r="36" spans="1:20" s="54" customFormat="1" ht="16" x14ac:dyDescent="0.15">
      <c r="A36" s="105">
        <v>3.2</v>
      </c>
      <c r="B36" s="444" t="s">
        <v>57</v>
      </c>
      <c r="C36" s="445"/>
      <c r="D36" s="445"/>
      <c r="E36" s="445"/>
      <c r="F36" s="445">
        <v>1</v>
      </c>
      <c r="G36" s="445">
        <v>4</v>
      </c>
      <c r="H36" s="445">
        <v>2</v>
      </c>
      <c r="I36" s="445">
        <v>1</v>
      </c>
      <c r="J36" s="445"/>
      <c r="K36" s="445"/>
      <c r="L36" s="445">
        <v>2</v>
      </c>
      <c r="M36" s="445"/>
      <c r="N36" s="445"/>
      <c r="O36" s="445"/>
      <c r="P36" s="445"/>
      <c r="Q36" s="445">
        <v>2</v>
      </c>
      <c r="R36" s="446">
        <v>12</v>
      </c>
      <c r="S36" s="329"/>
      <c r="T36" s="329"/>
    </row>
    <row r="37" spans="1:20" s="54" customFormat="1" ht="16" x14ac:dyDescent="0.15">
      <c r="A37" s="105">
        <v>3.2</v>
      </c>
      <c r="B37" s="444" t="s">
        <v>58</v>
      </c>
      <c r="C37" s="445"/>
      <c r="D37" s="445"/>
      <c r="E37" s="445"/>
      <c r="F37" s="445">
        <v>1</v>
      </c>
      <c r="G37" s="445"/>
      <c r="H37" s="445"/>
      <c r="I37" s="445"/>
      <c r="J37" s="445"/>
      <c r="K37" s="445">
        <v>2</v>
      </c>
      <c r="L37" s="445">
        <v>2</v>
      </c>
      <c r="M37" s="445">
        <v>1</v>
      </c>
      <c r="N37" s="445"/>
      <c r="O37" s="445">
        <v>1</v>
      </c>
      <c r="P37" s="445">
        <v>1</v>
      </c>
      <c r="Q37" s="445"/>
      <c r="R37" s="446">
        <v>8</v>
      </c>
      <c r="S37" s="329"/>
      <c r="T37" s="329"/>
    </row>
    <row r="38" spans="1:20" s="54" customFormat="1" ht="16" x14ac:dyDescent="0.15">
      <c r="A38" s="105">
        <v>3.2</v>
      </c>
      <c r="B38" s="444" t="s">
        <v>59</v>
      </c>
      <c r="C38" s="445"/>
      <c r="D38" s="445"/>
      <c r="E38" s="445"/>
      <c r="F38" s="445"/>
      <c r="G38" s="445">
        <v>4</v>
      </c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6">
        <v>4</v>
      </c>
      <c r="S38" s="329"/>
      <c r="T38" s="329"/>
    </row>
    <row r="39" spans="1:20" s="54" customFormat="1" ht="16" x14ac:dyDescent="0.15">
      <c r="A39" s="105">
        <v>3.2</v>
      </c>
      <c r="B39" s="444" t="s">
        <v>60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>
        <v>2</v>
      </c>
      <c r="M39" s="445"/>
      <c r="N39" s="445"/>
      <c r="O39" s="445"/>
      <c r="P39" s="445"/>
      <c r="Q39" s="445"/>
      <c r="R39" s="446">
        <v>2</v>
      </c>
      <c r="S39" s="329"/>
      <c r="T39" s="329"/>
    </row>
    <row r="40" spans="1:20" s="54" customFormat="1" ht="16" x14ac:dyDescent="0.15">
      <c r="A40" s="105">
        <v>3.2</v>
      </c>
      <c r="B40" s="444" t="s">
        <v>259</v>
      </c>
      <c r="C40" s="445">
        <v>2</v>
      </c>
      <c r="D40" s="445">
        <v>1</v>
      </c>
      <c r="E40" s="445">
        <v>1</v>
      </c>
      <c r="F40" s="445">
        <v>4</v>
      </c>
      <c r="G40" s="445">
        <v>5</v>
      </c>
      <c r="H40" s="445">
        <v>2</v>
      </c>
      <c r="I40" s="445">
        <v>2</v>
      </c>
      <c r="J40" s="445"/>
      <c r="K40" s="445">
        <v>1</v>
      </c>
      <c r="L40" s="445">
        <v>3</v>
      </c>
      <c r="M40" s="445">
        <v>13</v>
      </c>
      <c r="N40" s="445">
        <v>1</v>
      </c>
      <c r="O40" s="445">
        <v>1</v>
      </c>
      <c r="P40" s="445"/>
      <c r="Q40" s="445">
        <v>1</v>
      </c>
      <c r="R40" s="446">
        <v>37</v>
      </c>
      <c r="S40" s="329"/>
      <c r="T40" s="329"/>
    </row>
    <row r="41" spans="1:20" s="54" customFormat="1" ht="16" x14ac:dyDescent="0.15">
      <c r="A41" s="105">
        <v>3.2</v>
      </c>
      <c r="B41" s="444" t="s">
        <v>150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6">
        <v>0</v>
      </c>
      <c r="S41" s="329"/>
      <c r="T41" s="329"/>
    </row>
    <row r="42" spans="1:20" s="54" customFormat="1" ht="16" x14ac:dyDescent="0.15">
      <c r="A42" s="105">
        <v>3.2</v>
      </c>
      <c r="B42" s="444" t="s">
        <v>61</v>
      </c>
      <c r="C42" s="445"/>
      <c r="D42" s="445"/>
      <c r="E42" s="445">
        <v>1</v>
      </c>
      <c r="F42" s="445"/>
      <c r="G42" s="445">
        <v>5</v>
      </c>
      <c r="H42" s="445">
        <v>5</v>
      </c>
      <c r="I42" s="445"/>
      <c r="J42" s="445"/>
      <c r="K42" s="445"/>
      <c r="L42" s="445">
        <v>2</v>
      </c>
      <c r="M42" s="445">
        <v>6</v>
      </c>
      <c r="N42" s="445">
        <v>1</v>
      </c>
      <c r="O42" s="445">
        <v>2</v>
      </c>
      <c r="P42" s="445"/>
      <c r="Q42" s="445">
        <v>2</v>
      </c>
      <c r="R42" s="446">
        <v>24</v>
      </c>
      <c r="S42" s="329"/>
      <c r="T42" s="329"/>
    </row>
    <row r="43" spans="1:20" s="54" customFormat="1" ht="16" x14ac:dyDescent="0.15">
      <c r="A43" s="105">
        <v>3.2</v>
      </c>
      <c r="B43" s="444" t="s">
        <v>440</v>
      </c>
      <c r="C43" s="445">
        <v>1</v>
      </c>
      <c r="D43" s="445"/>
      <c r="E43" s="445"/>
      <c r="F43" s="445"/>
      <c r="G43" s="445"/>
      <c r="H43" s="445">
        <v>1</v>
      </c>
      <c r="I43" s="445">
        <v>1</v>
      </c>
      <c r="J43" s="445"/>
      <c r="K43" s="445"/>
      <c r="L43" s="445"/>
      <c r="M43" s="445">
        <v>2</v>
      </c>
      <c r="N43" s="445"/>
      <c r="O43" s="445">
        <v>1</v>
      </c>
      <c r="P43" s="445"/>
      <c r="Q43" s="445">
        <v>1</v>
      </c>
      <c r="R43" s="446">
        <v>7</v>
      </c>
      <c r="S43" s="329"/>
      <c r="T43" s="329"/>
    </row>
    <row r="44" spans="1:20" s="54" customFormat="1" ht="16" x14ac:dyDescent="0.15">
      <c r="A44" s="105">
        <v>3.2</v>
      </c>
      <c r="B44" s="444" t="s">
        <v>260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>
        <v>3</v>
      </c>
      <c r="N44" s="445"/>
      <c r="O44" s="445">
        <v>1</v>
      </c>
      <c r="P44" s="445"/>
      <c r="Q44" s="445">
        <v>1</v>
      </c>
      <c r="R44" s="446">
        <v>5</v>
      </c>
      <c r="S44" s="329"/>
      <c r="T44" s="329"/>
    </row>
    <row r="45" spans="1:20" s="54" customFormat="1" ht="16" x14ac:dyDescent="0.15">
      <c r="A45" s="105">
        <v>3.2</v>
      </c>
      <c r="B45" s="444" t="s">
        <v>520</v>
      </c>
      <c r="C45" s="445"/>
      <c r="D45" s="445"/>
      <c r="E45" s="445"/>
      <c r="F45" s="445"/>
      <c r="G45" s="445"/>
      <c r="H45" s="445">
        <v>2</v>
      </c>
      <c r="I45" s="445"/>
      <c r="J45" s="445"/>
      <c r="K45" s="445"/>
      <c r="L45" s="445"/>
      <c r="M45" s="445"/>
      <c r="N45" s="445"/>
      <c r="O45" s="445"/>
      <c r="P45" s="445"/>
      <c r="Q45" s="445"/>
      <c r="R45" s="446">
        <v>2</v>
      </c>
      <c r="S45" s="329"/>
      <c r="T45" s="329"/>
    </row>
    <row r="46" spans="1:20" s="54" customFormat="1" ht="16" x14ac:dyDescent="0.15">
      <c r="A46" s="105">
        <v>3.2</v>
      </c>
      <c r="B46" s="444" t="s">
        <v>522</v>
      </c>
      <c r="C46" s="445"/>
      <c r="D46" s="445"/>
      <c r="E46" s="445"/>
      <c r="F46" s="445"/>
      <c r="G46" s="445"/>
      <c r="H46" s="445">
        <v>5</v>
      </c>
      <c r="I46" s="445"/>
      <c r="J46" s="445"/>
      <c r="K46" s="445"/>
      <c r="L46" s="445"/>
      <c r="M46" s="445"/>
      <c r="N46" s="445"/>
      <c r="O46" s="445"/>
      <c r="P46" s="445"/>
      <c r="Q46" s="445"/>
      <c r="R46" s="446">
        <v>5</v>
      </c>
      <c r="S46" s="329"/>
      <c r="T46" s="329"/>
    </row>
    <row r="47" spans="1:20" s="54" customFormat="1" ht="16" x14ac:dyDescent="0.15">
      <c r="A47" s="105">
        <v>3.2</v>
      </c>
      <c r="B47" s="444" t="s">
        <v>62</v>
      </c>
      <c r="C47" s="445">
        <v>2</v>
      </c>
      <c r="D47" s="445"/>
      <c r="E47" s="445">
        <v>1</v>
      </c>
      <c r="F47" s="445"/>
      <c r="G47" s="445"/>
      <c r="H47" s="445">
        <v>2</v>
      </c>
      <c r="I47" s="445"/>
      <c r="J47" s="445"/>
      <c r="K47" s="445">
        <v>1</v>
      </c>
      <c r="L47" s="445">
        <v>3</v>
      </c>
      <c r="M47" s="445"/>
      <c r="N47" s="445"/>
      <c r="O47" s="445"/>
      <c r="P47" s="445"/>
      <c r="Q47" s="445"/>
      <c r="R47" s="446">
        <v>9</v>
      </c>
      <c r="S47" s="329"/>
      <c r="T47" s="329"/>
    </row>
    <row r="48" spans="1:20" s="54" customFormat="1" ht="16" x14ac:dyDescent="0.15">
      <c r="A48" s="105">
        <v>3.2</v>
      </c>
      <c r="B48" s="444" t="s">
        <v>154</v>
      </c>
      <c r="C48" s="445"/>
      <c r="D48" s="445"/>
      <c r="E48" s="445"/>
      <c r="F48" s="445"/>
      <c r="G48" s="445"/>
      <c r="H48" s="445"/>
      <c r="I48" s="445"/>
      <c r="J48" s="445"/>
      <c r="K48" s="445">
        <v>1</v>
      </c>
      <c r="L48" s="445">
        <v>3</v>
      </c>
      <c r="M48" s="445"/>
      <c r="N48" s="445"/>
      <c r="O48" s="445"/>
      <c r="P48" s="445"/>
      <c r="Q48" s="445"/>
      <c r="R48" s="446">
        <v>4</v>
      </c>
      <c r="S48" s="329"/>
      <c r="T48" s="329"/>
    </row>
    <row r="49" spans="1:20" s="54" customFormat="1" ht="16" x14ac:dyDescent="0.15">
      <c r="A49" s="105">
        <v>3.2</v>
      </c>
      <c r="B49" s="444" t="s">
        <v>261</v>
      </c>
      <c r="C49" s="445">
        <v>2</v>
      </c>
      <c r="D49" s="445"/>
      <c r="E49" s="445"/>
      <c r="F49" s="445">
        <v>1</v>
      </c>
      <c r="G49" s="445"/>
      <c r="H49" s="445">
        <v>1</v>
      </c>
      <c r="I49" s="445"/>
      <c r="J49" s="445"/>
      <c r="K49" s="445"/>
      <c r="L49" s="445"/>
      <c r="M49" s="445">
        <v>1</v>
      </c>
      <c r="N49" s="445">
        <v>1</v>
      </c>
      <c r="O49" s="445"/>
      <c r="P49" s="445"/>
      <c r="Q49" s="445"/>
      <c r="R49" s="446">
        <v>6</v>
      </c>
      <c r="S49" s="329"/>
      <c r="T49" s="329"/>
    </row>
    <row r="50" spans="1:20" s="54" customFormat="1" ht="16" x14ac:dyDescent="0.15">
      <c r="A50" s="105">
        <v>3.2</v>
      </c>
      <c r="B50" s="444" t="s">
        <v>123</v>
      </c>
      <c r="C50" s="445">
        <v>2</v>
      </c>
      <c r="D50" s="445">
        <v>1</v>
      </c>
      <c r="E50" s="445"/>
      <c r="F50" s="445">
        <v>1</v>
      </c>
      <c r="G50" s="445">
        <v>1</v>
      </c>
      <c r="H50" s="445"/>
      <c r="I50" s="445">
        <v>1</v>
      </c>
      <c r="J50" s="445"/>
      <c r="K50" s="445"/>
      <c r="L50" s="445"/>
      <c r="M50" s="445">
        <v>1</v>
      </c>
      <c r="N50" s="445">
        <v>2</v>
      </c>
      <c r="O50" s="445"/>
      <c r="P50" s="445"/>
      <c r="Q50" s="445"/>
      <c r="R50" s="446">
        <v>9</v>
      </c>
      <c r="S50" s="329"/>
      <c r="T50" s="329"/>
    </row>
    <row r="51" spans="1:20" s="54" customFormat="1" ht="16" x14ac:dyDescent="0.15">
      <c r="A51" s="105">
        <v>3.2</v>
      </c>
      <c r="B51" s="444" t="s">
        <v>446</v>
      </c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6">
        <v>0</v>
      </c>
      <c r="S51" s="329"/>
      <c r="T51" s="329"/>
    </row>
    <row r="52" spans="1:20" s="54" customFormat="1" ht="16" x14ac:dyDescent="0.15">
      <c r="A52" s="105">
        <v>3.2</v>
      </c>
      <c r="B52" s="444" t="s">
        <v>262</v>
      </c>
      <c r="C52" s="445"/>
      <c r="D52" s="445"/>
      <c r="E52" s="445"/>
      <c r="F52" s="445"/>
      <c r="G52" s="445">
        <v>1</v>
      </c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6">
        <v>1</v>
      </c>
      <c r="S52" s="329"/>
      <c r="T52" s="329"/>
    </row>
    <row r="53" spans="1:20" s="54" customFormat="1" ht="16" x14ac:dyDescent="0.15">
      <c r="A53" s="105">
        <v>3.2</v>
      </c>
      <c r="B53" s="444" t="s">
        <v>63</v>
      </c>
      <c r="C53" s="445"/>
      <c r="D53" s="445"/>
      <c r="E53" s="445"/>
      <c r="F53" s="445"/>
      <c r="G53" s="445"/>
      <c r="H53" s="445"/>
      <c r="I53" s="445">
        <v>1</v>
      </c>
      <c r="J53" s="445"/>
      <c r="K53" s="445"/>
      <c r="L53" s="445"/>
      <c r="M53" s="445"/>
      <c r="N53" s="445"/>
      <c r="O53" s="445"/>
      <c r="P53" s="445"/>
      <c r="Q53" s="445"/>
      <c r="R53" s="446">
        <v>1</v>
      </c>
      <c r="S53" s="329"/>
      <c r="T53" s="329"/>
    </row>
    <row r="54" spans="1:20" s="54" customFormat="1" ht="16" x14ac:dyDescent="0.15">
      <c r="A54" s="105">
        <v>3.2</v>
      </c>
      <c r="B54" s="444" t="s">
        <v>64</v>
      </c>
      <c r="C54" s="445"/>
      <c r="D54" s="445"/>
      <c r="E54" s="445"/>
      <c r="F54" s="445"/>
      <c r="G54" s="445"/>
      <c r="H54" s="445"/>
      <c r="I54" s="445"/>
      <c r="J54" s="445"/>
      <c r="K54" s="445"/>
      <c r="L54" s="445">
        <v>1</v>
      </c>
      <c r="M54" s="445"/>
      <c r="N54" s="445"/>
      <c r="O54" s="445"/>
      <c r="P54" s="445"/>
      <c r="Q54" s="445"/>
      <c r="R54" s="446">
        <v>1</v>
      </c>
      <c r="S54" s="329"/>
      <c r="T54" s="329"/>
    </row>
    <row r="55" spans="1:20" s="54" customFormat="1" ht="16" x14ac:dyDescent="0.15">
      <c r="A55" s="105">
        <v>3.2</v>
      </c>
      <c r="B55" s="444" t="s">
        <v>525</v>
      </c>
      <c r="C55" s="445">
        <v>2</v>
      </c>
      <c r="D55" s="445"/>
      <c r="E55" s="445"/>
      <c r="F55" s="445">
        <v>1</v>
      </c>
      <c r="G55" s="445">
        <v>2</v>
      </c>
      <c r="H55" s="445"/>
      <c r="I55" s="445"/>
      <c r="J55" s="445"/>
      <c r="K55" s="445">
        <v>1</v>
      </c>
      <c r="L55" s="445"/>
      <c r="M55" s="445">
        <v>2</v>
      </c>
      <c r="N55" s="445">
        <v>1</v>
      </c>
      <c r="O55" s="445"/>
      <c r="P55" s="445"/>
      <c r="Q55" s="445"/>
      <c r="R55" s="446">
        <v>9</v>
      </c>
      <c r="S55" s="329"/>
      <c r="T55" s="329"/>
    </row>
    <row r="56" spans="1:20" s="54" customFormat="1" ht="16" x14ac:dyDescent="0.15">
      <c r="A56" s="105">
        <v>3.2</v>
      </c>
      <c r="B56" s="444" t="s">
        <v>263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6">
        <v>0</v>
      </c>
      <c r="S56" s="329"/>
      <c r="T56" s="329"/>
    </row>
    <row r="57" spans="1:20" s="54" customFormat="1" ht="16" x14ac:dyDescent="0.15">
      <c r="A57" s="105">
        <v>3.2</v>
      </c>
      <c r="B57" s="444" t="s">
        <v>126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6">
        <v>0</v>
      </c>
      <c r="S57" s="329"/>
      <c r="T57" s="329"/>
    </row>
    <row r="58" spans="1:20" s="54" customFormat="1" ht="16" x14ac:dyDescent="0.15">
      <c r="A58" s="105">
        <v>3.2</v>
      </c>
      <c r="B58" s="444" t="s">
        <v>127</v>
      </c>
      <c r="C58" s="445"/>
      <c r="D58" s="445"/>
      <c r="E58" s="445"/>
      <c r="F58" s="445"/>
      <c r="G58" s="445">
        <v>1</v>
      </c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6">
        <v>1</v>
      </c>
      <c r="S58" s="329"/>
      <c r="T58" s="329"/>
    </row>
    <row r="59" spans="1:20" s="54" customFormat="1" ht="16" x14ac:dyDescent="0.15">
      <c r="A59" s="316">
        <v>3.2</v>
      </c>
      <c r="B59" s="444" t="s">
        <v>122</v>
      </c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6">
        <v>0</v>
      </c>
      <c r="S59" s="329"/>
      <c r="T59" s="329"/>
    </row>
    <row r="60" spans="1:20" s="54" customFormat="1" ht="16" x14ac:dyDescent="0.15">
      <c r="A60" s="316">
        <v>3.2</v>
      </c>
      <c r="B60" s="444" t="s">
        <v>264</v>
      </c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6">
        <v>0</v>
      </c>
      <c r="S60" s="329"/>
      <c r="T60" s="329"/>
    </row>
    <row r="61" spans="1:20" s="54" customFormat="1" ht="14" x14ac:dyDescent="0.15">
      <c r="A61" s="316"/>
      <c r="B61" s="290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26"/>
      <c r="S61" s="129"/>
    </row>
    <row r="62" spans="1:20" s="54" customFormat="1" ht="14" x14ac:dyDescent="0.15">
      <c r="A62" s="316"/>
      <c r="B62" s="290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26"/>
      <c r="S62" s="129"/>
    </row>
    <row r="63" spans="1:20" s="54" customFormat="1" ht="14" x14ac:dyDescent="0.15">
      <c r="A63" s="316"/>
      <c r="B63" s="290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26"/>
      <c r="S63" s="129"/>
    </row>
    <row r="64" spans="1:20" s="54" customFormat="1" ht="14" x14ac:dyDescent="0.15">
      <c r="A64" s="316"/>
      <c r="B64" s="290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26"/>
      <c r="S64" s="129"/>
    </row>
    <row r="65" spans="1:20" s="54" customFormat="1" x14ac:dyDescent="0.15">
      <c r="A65" s="316"/>
      <c r="B65" s="224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45"/>
      <c r="S65" s="129"/>
    </row>
    <row r="66" spans="1:20" s="54" customFormat="1" x14ac:dyDescent="0.15">
      <c r="A66" s="316"/>
      <c r="B66" s="224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45"/>
      <c r="S66" s="129"/>
    </row>
    <row r="67" spans="1:20" s="54" customFormat="1" x14ac:dyDescent="0.15">
      <c r="A67" s="316"/>
      <c r="B67" s="224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45"/>
      <c r="S67" s="129"/>
    </row>
    <row r="68" spans="1:20" s="54" customFormat="1" x14ac:dyDescent="0.15">
      <c r="A68" s="316"/>
      <c r="B68" s="224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45">
        <f t="shared" ref="R68:R69" si="9">SUM(C68:Q68)</f>
        <v>0</v>
      </c>
      <c r="S68" s="129"/>
    </row>
    <row r="69" spans="1:20" s="54" customFormat="1" x14ac:dyDescent="0.15">
      <c r="A69" s="316"/>
      <c r="B69" s="224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45">
        <f t="shared" si="9"/>
        <v>0</v>
      </c>
      <c r="S69" s="129"/>
    </row>
    <row r="70" spans="1:20" s="91" customFormat="1" x14ac:dyDescent="0.15">
      <c r="A70" s="281"/>
      <c r="B70" s="286"/>
      <c r="C70" s="258">
        <f t="shared" ref="C70:R70" si="10">SUM(C31:C69)</f>
        <v>51</v>
      </c>
      <c r="D70" s="258">
        <f t="shared" si="10"/>
        <v>8</v>
      </c>
      <c r="E70" s="258">
        <f t="shared" si="10"/>
        <v>3</v>
      </c>
      <c r="F70" s="258">
        <f t="shared" si="10"/>
        <v>12</v>
      </c>
      <c r="G70" s="258">
        <f t="shared" si="10"/>
        <v>83</v>
      </c>
      <c r="H70" s="258">
        <f t="shared" si="10"/>
        <v>24</v>
      </c>
      <c r="I70" s="258">
        <f t="shared" si="10"/>
        <v>14</v>
      </c>
      <c r="J70" s="258">
        <f t="shared" si="10"/>
        <v>0</v>
      </c>
      <c r="K70" s="258">
        <f t="shared" si="10"/>
        <v>7</v>
      </c>
      <c r="L70" s="258">
        <f t="shared" si="10"/>
        <v>20</v>
      </c>
      <c r="M70" s="258">
        <f t="shared" si="10"/>
        <v>29</v>
      </c>
      <c r="N70" s="258">
        <f t="shared" si="10"/>
        <v>30</v>
      </c>
      <c r="O70" s="258">
        <f t="shared" si="10"/>
        <v>9</v>
      </c>
      <c r="P70" s="258">
        <f t="shared" si="10"/>
        <v>1</v>
      </c>
      <c r="Q70" s="258">
        <f t="shared" si="10"/>
        <v>11</v>
      </c>
      <c r="R70" s="291">
        <f t="shared" si="10"/>
        <v>302</v>
      </c>
      <c r="S70" s="143">
        <f>SUM(C70:Q70)</f>
        <v>302</v>
      </c>
    </row>
    <row r="71" spans="1:20" s="54" customFormat="1" ht="14" x14ac:dyDescent="0.15">
      <c r="A71" s="105">
        <v>3.3</v>
      </c>
      <c r="B71" s="105" t="s">
        <v>103</v>
      </c>
      <c r="C71" s="445"/>
      <c r="D71" s="445"/>
      <c r="E71" s="445"/>
      <c r="F71" s="445">
        <v>58</v>
      </c>
      <c r="G71" s="445"/>
      <c r="H71" s="445">
        <v>39</v>
      </c>
      <c r="I71" s="445"/>
      <c r="J71" s="445"/>
      <c r="K71" s="445"/>
      <c r="L71" s="445">
        <v>27</v>
      </c>
      <c r="M71" s="445"/>
      <c r="N71" s="445"/>
      <c r="O71" s="445"/>
      <c r="P71" s="445"/>
      <c r="Q71" s="445"/>
      <c r="R71" s="257">
        <f t="shared" ref="R71:R73" si="11">SUM(C71:Q71)</f>
        <v>124</v>
      </c>
      <c r="S71" s="129"/>
    </row>
    <row r="72" spans="1:20" s="54" customFormat="1" ht="14" x14ac:dyDescent="0.15">
      <c r="A72" s="105">
        <v>3.3</v>
      </c>
      <c r="B72" s="289" t="s">
        <v>351</v>
      </c>
      <c r="C72" s="445">
        <v>33</v>
      </c>
      <c r="D72" s="445">
        <v>9</v>
      </c>
      <c r="E72" s="445">
        <v>12</v>
      </c>
      <c r="F72" s="445">
        <v>56</v>
      </c>
      <c r="G72" s="445">
        <v>124</v>
      </c>
      <c r="H72" s="445">
        <v>41</v>
      </c>
      <c r="I72" s="445">
        <v>55</v>
      </c>
      <c r="J72" s="445">
        <v>12</v>
      </c>
      <c r="K72" s="445"/>
      <c r="L72" s="445">
        <v>53</v>
      </c>
      <c r="M72" s="445">
        <v>28</v>
      </c>
      <c r="N72" s="445">
        <v>23</v>
      </c>
      <c r="O72" s="445">
        <v>54</v>
      </c>
      <c r="P72" s="445"/>
      <c r="Q72" s="445">
        <v>9</v>
      </c>
      <c r="R72" s="257">
        <f t="shared" si="11"/>
        <v>509</v>
      </c>
      <c r="S72" s="129"/>
    </row>
    <row r="73" spans="1:20" s="54" customFormat="1" ht="14" x14ac:dyDescent="0.15">
      <c r="A73" s="105">
        <v>3.3</v>
      </c>
      <c r="B73" s="105" t="s">
        <v>65</v>
      </c>
      <c r="C73" s="445"/>
      <c r="D73" s="445"/>
      <c r="E73" s="445"/>
      <c r="F73" s="445"/>
      <c r="G73" s="445"/>
      <c r="H73" s="445">
        <v>47</v>
      </c>
      <c r="I73" s="445"/>
      <c r="J73" s="445"/>
      <c r="K73" s="445"/>
      <c r="L73" s="445"/>
      <c r="M73" s="445">
        <v>40</v>
      </c>
      <c r="N73" s="445"/>
      <c r="O73" s="445"/>
      <c r="P73" s="445"/>
      <c r="Q73" s="445"/>
      <c r="R73" s="257">
        <f t="shared" si="11"/>
        <v>87</v>
      </c>
      <c r="S73" s="129"/>
    </row>
    <row r="74" spans="1:20" s="54" customFormat="1" x14ac:dyDescent="0.15">
      <c r="A74" s="281"/>
      <c r="B74" s="282"/>
      <c r="C74" s="283">
        <f>SUM(C71:C73)</f>
        <v>33</v>
      </c>
      <c r="D74" s="283">
        <f t="shared" ref="D74:R74" si="12">SUM(D71:D73)</f>
        <v>9</v>
      </c>
      <c r="E74" s="283">
        <f t="shared" si="12"/>
        <v>12</v>
      </c>
      <c r="F74" s="283">
        <f t="shared" si="12"/>
        <v>114</v>
      </c>
      <c r="G74" s="283">
        <f t="shared" si="12"/>
        <v>124</v>
      </c>
      <c r="H74" s="283">
        <f t="shared" si="12"/>
        <v>127</v>
      </c>
      <c r="I74" s="283">
        <f t="shared" si="12"/>
        <v>55</v>
      </c>
      <c r="J74" s="283">
        <f t="shared" si="12"/>
        <v>12</v>
      </c>
      <c r="K74" s="283">
        <f t="shared" si="12"/>
        <v>0</v>
      </c>
      <c r="L74" s="283">
        <f t="shared" si="12"/>
        <v>80</v>
      </c>
      <c r="M74" s="283">
        <f t="shared" si="12"/>
        <v>68</v>
      </c>
      <c r="N74" s="283">
        <f t="shared" si="12"/>
        <v>23</v>
      </c>
      <c r="O74" s="283">
        <f t="shared" si="12"/>
        <v>54</v>
      </c>
      <c r="P74" s="283">
        <f t="shared" si="12"/>
        <v>0</v>
      </c>
      <c r="Q74" s="283">
        <f t="shared" si="12"/>
        <v>9</v>
      </c>
      <c r="R74" s="283">
        <f t="shared" si="12"/>
        <v>720</v>
      </c>
      <c r="S74" s="124">
        <f>SUM(C74:Q74)</f>
        <v>720</v>
      </c>
    </row>
    <row r="75" spans="1:20" s="54" customFormat="1" x14ac:dyDescent="0.15">
      <c r="A75" s="49"/>
      <c r="B75" s="52"/>
      <c r="C75" s="9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61"/>
      <c r="S75" s="80"/>
      <c r="T75" s="56"/>
    </row>
    <row r="76" spans="1:20" s="54" customFormat="1" x14ac:dyDescent="0.15">
      <c r="A76" s="292"/>
      <c r="B76" s="5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61"/>
      <c r="S76" s="80"/>
      <c r="T76" s="56"/>
    </row>
    <row r="77" spans="1:20" s="54" customFormat="1" x14ac:dyDescent="0.15">
      <c r="A77" s="49"/>
      <c r="B77" s="293" t="s">
        <v>155</v>
      </c>
      <c r="C77" s="258">
        <v>152</v>
      </c>
      <c r="D77" s="258">
        <v>116</v>
      </c>
      <c r="E77" s="258">
        <v>4</v>
      </c>
      <c r="F77" s="258">
        <v>74</v>
      </c>
      <c r="G77" s="258">
        <v>233</v>
      </c>
      <c r="H77" s="258">
        <v>117</v>
      </c>
      <c r="I77" s="258">
        <v>91</v>
      </c>
      <c r="J77" s="258">
        <v>7</v>
      </c>
      <c r="K77" s="258">
        <v>6</v>
      </c>
      <c r="L77" s="258">
        <v>68</v>
      </c>
      <c r="M77" s="258">
        <v>169</v>
      </c>
      <c r="N77" s="258">
        <v>123</v>
      </c>
      <c r="O77" s="258">
        <v>69</v>
      </c>
      <c r="P77" s="258">
        <v>24</v>
      </c>
      <c r="Q77" s="258">
        <v>111</v>
      </c>
      <c r="R77" s="61">
        <f>SUM(C77:Q77)</f>
        <v>1364</v>
      </c>
      <c r="S77" s="80">
        <f>SUM(C77:R77)</f>
        <v>2728</v>
      </c>
      <c r="T77" s="57"/>
    </row>
    <row r="78" spans="1:20" s="54" customFormat="1" x14ac:dyDescent="0.15">
      <c r="A78" s="49"/>
      <c r="B78" s="52"/>
      <c r="C78" s="45">
        <v>108</v>
      </c>
      <c r="D78" s="45">
        <v>42</v>
      </c>
      <c r="E78" s="45">
        <v>8</v>
      </c>
      <c r="F78" s="45">
        <v>26</v>
      </c>
      <c r="G78" s="45">
        <v>117</v>
      </c>
      <c r="H78" s="45">
        <v>35</v>
      </c>
      <c r="I78" s="45">
        <v>50</v>
      </c>
      <c r="J78" s="45">
        <v>10</v>
      </c>
      <c r="K78" s="45">
        <v>10</v>
      </c>
      <c r="L78" s="45">
        <v>117</v>
      </c>
      <c r="M78" s="45">
        <v>88</v>
      </c>
      <c r="N78" s="45">
        <v>11</v>
      </c>
      <c r="O78" s="45">
        <v>31</v>
      </c>
      <c r="P78" s="45">
        <v>12</v>
      </c>
      <c r="Q78" s="45">
        <v>45</v>
      </c>
      <c r="R78" s="61">
        <f>SUM(C78:Q78)</f>
        <v>710</v>
      </c>
      <c r="S78" s="80"/>
      <c r="T78" s="57"/>
    </row>
    <row r="79" spans="1:20" s="54" customFormat="1" x14ac:dyDescent="0.15">
      <c r="A79" s="49"/>
      <c r="B79" s="52"/>
      <c r="C79" s="45">
        <v>1</v>
      </c>
      <c r="D79" s="45">
        <v>52</v>
      </c>
      <c r="E79" s="45">
        <v>0</v>
      </c>
      <c r="F79" s="45">
        <v>0</v>
      </c>
      <c r="G79" s="45">
        <v>15</v>
      </c>
      <c r="H79" s="45">
        <v>0</v>
      </c>
      <c r="I79" s="45">
        <v>0</v>
      </c>
      <c r="J79" s="45">
        <v>5</v>
      </c>
      <c r="K79" s="45">
        <v>0</v>
      </c>
      <c r="L79" s="45">
        <v>56</v>
      </c>
      <c r="M79" s="45">
        <v>58</v>
      </c>
      <c r="N79" s="45">
        <v>12</v>
      </c>
      <c r="O79" s="45">
        <v>34</v>
      </c>
      <c r="P79" s="45">
        <v>7</v>
      </c>
      <c r="Q79" s="45">
        <v>0</v>
      </c>
      <c r="R79" s="278">
        <f>SUM(C79:Q79)</f>
        <v>240</v>
      </c>
      <c r="S79" s="80"/>
      <c r="T79" s="57"/>
    </row>
    <row r="80" spans="1:20" s="54" customFormat="1" x14ac:dyDescent="0.15">
      <c r="A80" s="49"/>
      <c r="B80" s="52"/>
      <c r="C80" s="283">
        <f>SUM(C77:C79)</f>
        <v>261</v>
      </c>
      <c r="D80" s="283">
        <f t="shared" ref="D80:Q80" si="13">SUM(D77:D79)</f>
        <v>210</v>
      </c>
      <c r="E80" s="283">
        <f t="shared" si="13"/>
        <v>12</v>
      </c>
      <c r="F80" s="283">
        <f t="shared" si="13"/>
        <v>100</v>
      </c>
      <c r="G80" s="283">
        <f t="shared" si="13"/>
        <v>365</v>
      </c>
      <c r="H80" s="283">
        <f t="shared" si="13"/>
        <v>152</v>
      </c>
      <c r="I80" s="283">
        <f t="shared" si="13"/>
        <v>141</v>
      </c>
      <c r="J80" s="283">
        <f t="shared" si="13"/>
        <v>22</v>
      </c>
      <c r="K80" s="283">
        <f t="shared" si="13"/>
        <v>16</v>
      </c>
      <c r="L80" s="283">
        <f t="shared" si="13"/>
        <v>241</v>
      </c>
      <c r="M80" s="283">
        <f t="shared" si="13"/>
        <v>315</v>
      </c>
      <c r="N80" s="283">
        <f t="shared" si="13"/>
        <v>146</v>
      </c>
      <c r="O80" s="283">
        <f t="shared" si="13"/>
        <v>134</v>
      </c>
      <c r="P80" s="283">
        <f t="shared" si="13"/>
        <v>43</v>
      </c>
      <c r="Q80" s="283">
        <f t="shared" si="13"/>
        <v>156</v>
      </c>
      <c r="R80" s="294">
        <f>SUM(R77:R79)</f>
        <v>2314</v>
      </c>
      <c r="S80" s="80"/>
      <c r="T80" s="57"/>
    </row>
    <row r="81" spans="1:22" s="54" customFormat="1" x14ac:dyDescent="0.15">
      <c r="A81" s="49"/>
      <c r="B81" s="4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29"/>
    </row>
    <row r="82" spans="1:22" s="54" customFormat="1" x14ac:dyDescent="0.15">
      <c r="A82" s="49"/>
      <c r="B82" s="49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29"/>
    </row>
    <row r="83" spans="1:22" x14ac:dyDescent="0.15">
      <c r="A83" s="49"/>
      <c r="B83" s="49"/>
      <c r="C83" s="128"/>
      <c r="E83" s="128"/>
      <c r="F83" s="128"/>
      <c r="G83" s="7"/>
      <c r="H83" s="7"/>
      <c r="J83" s="128"/>
      <c r="K83" s="7"/>
      <c r="L83" s="7"/>
      <c r="M83" s="128"/>
      <c r="O83" s="128"/>
      <c r="P83" s="128"/>
      <c r="Q83" s="7"/>
      <c r="R83" s="7"/>
    </row>
    <row r="84" spans="1:22" x14ac:dyDescent="0.15">
      <c r="A84" s="49"/>
      <c r="B84" s="98"/>
      <c r="C84" s="128"/>
      <c r="E84" s="128"/>
      <c r="F84" s="128"/>
      <c r="G84" s="7"/>
      <c r="H84" s="7"/>
      <c r="J84" s="128"/>
      <c r="K84" s="7"/>
      <c r="L84" s="7"/>
      <c r="M84" s="128"/>
      <c r="O84" s="128"/>
      <c r="P84" s="128"/>
      <c r="Q84" s="7"/>
      <c r="R84" s="7"/>
    </row>
    <row r="85" spans="1:22" ht="14" x14ac:dyDescent="0.15">
      <c r="A85" s="49"/>
      <c r="B85" s="295"/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7"/>
    </row>
    <row r="86" spans="1:22" ht="16" x14ac:dyDescent="0.15">
      <c r="A86" s="49"/>
      <c r="B86" s="22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26"/>
    </row>
    <row r="87" spans="1:22" ht="16" x14ac:dyDescent="0.15">
      <c r="A87" s="49"/>
      <c r="B87" s="22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26"/>
    </row>
    <row r="88" spans="1:22" ht="16" x14ac:dyDescent="0.15">
      <c r="A88" s="49"/>
      <c r="B88" s="22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26"/>
    </row>
    <row r="89" spans="1:22" s="328" customFormat="1" ht="12.75" customHeight="1" x14ac:dyDescent="0.15">
      <c r="B89" s="440" t="s">
        <v>40</v>
      </c>
      <c r="C89" s="441" t="s">
        <v>41</v>
      </c>
      <c r="D89" s="441" t="s">
        <v>42</v>
      </c>
      <c r="E89" s="441" t="s">
        <v>43</v>
      </c>
      <c r="F89" s="441" t="s">
        <v>44</v>
      </c>
      <c r="G89" s="441" t="s">
        <v>330</v>
      </c>
      <c r="H89" s="441" t="s">
        <v>46</v>
      </c>
      <c r="I89" s="441" t="s">
        <v>328</v>
      </c>
      <c r="J89" s="441" t="s">
        <v>11</v>
      </c>
      <c r="K89" s="441" t="s">
        <v>48</v>
      </c>
      <c r="L89" s="441" t="s">
        <v>2</v>
      </c>
      <c r="M89" s="441" t="s">
        <v>327</v>
      </c>
      <c r="N89" s="441" t="s">
        <v>50</v>
      </c>
      <c r="O89" s="441" t="s">
        <v>329</v>
      </c>
      <c r="P89" s="441" t="s">
        <v>52</v>
      </c>
      <c r="Q89" s="441" t="s">
        <v>53</v>
      </c>
      <c r="R89" s="442" t="s">
        <v>514</v>
      </c>
      <c r="S89" s="443" t="s">
        <v>420</v>
      </c>
      <c r="T89" s="443" t="s">
        <v>419</v>
      </c>
      <c r="U89" s="443" t="s">
        <v>350</v>
      </c>
      <c r="V89" s="443" t="s">
        <v>421</v>
      </c>
    </row>
    <row r="90" spans="1:22" s="330" customFormat="1" ht="12.75" customHeight="1" x14ac:dyDescent="0.15">
      <c r="B90" s="444" t="s">
        <v>114</v>
      </c>
      <c r="C90" s="445">
        <v>24</v>
      </c>
      <c r="D90" s="445">
        <v>35</v>
      </c>
      <c r="E90" s="445">
        <v>5</v>
      </c>
      <c r="F90" s="445">
        <v>33</v>
      </c>
      <c r="G90" s="445">
        <v>64</v>
      </c>
      <c r="H90" s="445">
        <v>37</v>
      </c>
      <c r="I90" s="445">
        <v>30</v>
      </c>
      <c r="J90" s="445">
        <v>2</v>
      </c>
      <c r="K90" s="445">
        <v>3</v>
      </c>
      <c r="L90" s="445">
        <v>50</v>
      </c>
      <c r="M90" s="445">
        <v>40</v>
      </c>
      <c r="N90" s="445">
        <v>32</v>
      </c>
      <c r="O90" s="445">
        <v>23</v>
      </c>
      <c r="P90" s="445">
        <v>4</v>
      </c>
      <c r="Q90" s="445">
        <v>24</v>
      </c>
      <c r="R90" s="446">
        <v>406</v>
      </c>
      <c r="S90" s="447" t="s">
        <v>422</v>
      </c>
      <c r="T90" s="447">
        <v>351</v>
      </c>
      <c r="U90" s="447">
        <v>414</v>
      </c>
      <c r="V90" s="447">
        <v>391</v>
      </c>
    </row>
    <row r="91" spans="1:22" s="330" customFormat="1" ht="12.75" customHeight="1" x14ac:dyDescent="0.15">
      <c r="B91" s="444" t="s">
        <v>115</v>
      </c>
      <c r="C91" s="445">
        <v>73</v>
      </c>
      <c r="D91" s="445">
        <v>47</v>
      </c>
      <c r="E91" s="445">
        <v>2</v>
      </c>
      <c r="F91" s="445">
        <v>49</v>
      </c>
      <c r="G91" s="445">
        <v>147</v>
      </c>
      <c r="H91" s="445">
        <v>41</v>
      </c>
      <c r="I91" s="445">
        <v>53</v>
      </c>
      <c r="J91" s="445">
        <v>5</v>
      </c>
      <c r="K91" s="445">
        <v>3</v>
      </c>
      <c r="L91" s="445">
        <v>45</v>
      </c>
      <c r="M91" s="445">
        <v>81</v>
      </c>
      <c r="N91" s="445">
        <v>56</v>
      </c>
      <c r="O91" s="445">
        <v>27</v>
      </c>
      <c r="P91" s="445">
        <v>32</v>
      </c>
      <c r="Q91" s="445">
        <v>49</v>
      </c>
      <c r="R91" s="446">
        <v>710</v>
      </c>
      <c r="S91" s="447" t="s">
        <v>423</v>
      </c>
      <c r="T91" s="447">
        <v>697</v>
      </c>
      <c r="U91" s="447">
        <v>698</v>
      </c>
      <c r="V91" s="447">
        <v>730</v>
      </c>
    </row>
    <row r="92" spans="1:22" s="330" customFormat="1" ht="12.75" customHeight="1" x14ac:dyDescent="0.15">
      <c r="B92" s="444" t="s">
        <v>116</v>
      </c>
      <c r="C92" s="445">
        <v>7</v>
      </c>
      <c r="D92" s="445">
        <v>3</v>
      </c>
      <c r="E92" s="445">
        <v>5</v>
      </c>
      <c r="F92" s="445">
        <v>8</v>
      </c>
      <c r="G92" s="445">
        <v>11</v>
      </c>
      <c r="H92" s="445">
        <v>8</v>
      </c>
      <c r="I92" s="445">
        <v>3</v>
      </c>
      <c r="J92" s="445">
        <v>4</v>
      </c>
      <c r="K92" s="445">
        <v>2</v>
      </c>
      <c r="L92" s="445">
        <v>5</v>
      </c>
      <c r="M92" s="445">
        <v>14</v>
      </c>
      <c r="N92" s="445">
        <v>3</v>
      </c>
      <c r="O92" s="445">
        <v>3</v>
      </c>
      <c r="P92" s="445">
        <v>6</v>
      </c>
      <c r="Q92" s="445">
        <v>5</v>
      </c>
      <c r="R92" s="446">
        <v>87</v>
      </c>
      <c r="S92" s="447" t="s">
        <v>366</v>
      </c>
      <c r="T92" s="447">
        <v>122</v>
      </c>
      <c r="U92" s="447">
        <v>85</v>
      </c>
      <c r="V92" s="447">
        <v>154</v>
      </c>
    </row>
    <row r="93" spans="1:22" s="330" customFormat="1" ht="12.75" customHeight="1" x14ac:dyDescent="0.15">
      <c r="B93" s="444" t="s">
        <v>54</v>
      </c>
      <c r="C93" s="445">
        <v>6</v>
      </c>
      <c r="D93" s="445"/>
      <c r="E93" s="445">
        <v>6</v>
      </c>
      <c r="F93" s="445">
        <v>9</v>
      </c>
      <c r="G93" s="445">
        <v>15</v>
      </c>
      <c r="H93" s="445">
        <v>33</v>
      </c>
      <c r="I93" s="445">
        <v>22</v>
      </c>
      <c r="J93" s="445"/>
      <c r="K93" s="445">
        <v>2</v>
      </c>
      <c r="L93" s="445">
        <v>15</v>
      </c>
      <c r="M93" s="445">
        <v>13</v>
      </c>
      <c r="N93" s="445">
        <v>16</v>
      </c>
      <c r="O93" s="445">
        <v>15</v>
      </c>
      <c r="P93" s="445">
        <v>6</v>
      </c>
      <c r="Q93" s="445">
        <v>7</v>
      </c>
      <c r="R93" s="446">
        <v>165</v>
      </c>
      <c r="S93" s="447" t="s">
        <v>424</v>
      </c>
      <c r="T93" s="447">
        <v>121</v>
      </c>
      <c r="U93" s="447">
        <v>188</v>
      </c>
      <c r="V93" s="447">
        <v>162</v>
      </c>
    </row>
    <row r="94" spans="1:22" s="330" customFormat="1" ht="12.75" customHeight="1" x14ac:dyDescent="0.15">
      <c r="B94" s="444" t="s">
        <v>55</v>
      </c>
      <c r="C94" s="445">
        <v>5</v>
      </c>
      <c r="D94" s="445"/>
      <c r="E94" s="445"/>
      <c r="F94" s="445">
        <v>6</v>
      </c>
      <c r="G94" s="445">
        <v>3</v>
      </c>
      <c r="H94" s="445">
        <v>6</v>
      </c>
      <c r="I94" s="445">
        <v>5</v>
      </c>
      <c r="J94" s="445"/>
      <c r="K94" s="445">
        <v>1</v>
      </c>
      <c r="L94" s="445">
        <v>3</v>
      </c>
      <c r="M94" s="445">
        <v>4</v>
      </c>
      <c r="N94" s="445">
        <v>3</v>
      </c>
      <c r="O94" s="445">
        <v>1</v>
      </c>
      <c r="P94" s="445"/>
      <c r="Q94" s="445">
        <v>7</v>
      </c>
      <c r="R94" s="446">
        <v>44</v>
      </c>
      <c r="S94" s="447" t="s">
        <v>425</v>
      </c>
      <c r="T94" s="447">
        <v>73</v>
      </c>
      <c r="U94" s="447">
        <v>65</v>
      </c>
      <c r="V94" s="447">
        <v>57</v>
      </c>
    </row>
    <row r="95" spans="1:22" s="330" customFormat="1" ht="12.75" customHeight="1" x14ac:dyDescent="0.15">
      <c r="B95" s="444" t="s">
        <v>426</v>
      </c>
      <c r="C95" s="445">
        <v>10</v>
      </c>
      <c r="D95" s="445">
        <v>10</v>
      </c>
      <c r="E95" s="445">
        <v>9</v>
      </c>
      <c r="F95" s="445">
        <v>5</v>
      </c>
      <c r="G95" s="445">
        <v>4</v>
      </c>
      <c r="H95" s="445">
        <v>8</v>
      </c>
      <c r="I95" s="445">
        <v>3</v>
      </c>
      <c r="J95" s="445">
        <v>16</v>
      </c>
      <c r="K95" s="445">
        <v>15</v>
      </c>
      <c r="L95" s="445">
        <v>7</v>
      </c>
      <c r="M95" s="445">
        <v>27</v>
      </c>
      <c r="N95" s="445">
        <v>17</v>
      </c>
      <c r="O95" s="445">
        <v>11</v>
      </c>
      <c r="P95" s="445">
        <v>2</v>
      </c>
      <c r="Q95" s="445">
        <v>6</v>
      </c>
      <c r="R95" s="446">
        <v>150</v>
      </c>
      <c r="S95" s="447" t="s">
        <v>515</v>
      </c>
      <c r="T95" s="447">
        <v>138</v>
      </c>
      <c r="U95" s="447">
        <v>167</v>
      </c>
      <c r="V95" s="447">
        <v>242</v>
      </c>
    </row>
    <row r="96" spans="1:22" s="330" customFormat="1" ht="12.75" customHeight="1" x14ac:dyDescent="0.15">
      <c r="B96" s="444" t="s">
        <v>56</v>
      </c>
      <c r="C96" s="445"/>
      <c r="D96" s="445"/>
      <c r="E96" s="445"/>
      <c r="F96" s="445">
        <v>10</v>
      </c>
      <c r="G96" s="445">
        <v>21</v>
      </c>
      <c r="H96" s="445"/>
      <c r="I96" s="445"/>
      <c r="J96" s="445"/>
      <c r="K96" s="445">
        <v>11</v>
      </c>
      <c r="L96" s="445">
        <v>4</v>
      </c>
      <c r="M96" s="445">
        <v>158</v>
      </c>
      <c r="N96" s="445">
        <v>9</v>
      </c>
      <c r="O96" s="445">
        <v>8</v>
      </c>
      <c r="P96" s="445"/>
      <c r="Q96" s="445"/>
      <c r="R96" s="446">
        <v>221</v>
      </c>
      <c r="S96" s="447" t="s">
        <v>427</v>
      </c>
      <c r="T96" s="447">
        <v>172</v>
      </c>
      <c r="U96" s="447">
        <v>117</v>
      </c>
      <c r="V96" s="447">
        <v>165</v>
      </c>
    </row>
    <row r="97" spans="2:22" s="330" customFormat="1" ht="12.75" customHeight="1" x14ac:dyDescent="0.15">
      <c r="B97" s="444" t="s">
        <v>117</v>
      </c>
      <c r="C97" s="445">
        <v>3</v>
      </c>
      <c r="D97" s="445"/>
      <c r="E97" s="445"/>
      <c r="F97" s="445"/>
      <c r="G97" s="445">
        <v>7</v>
      </c>
      <c r="H97" s="445"/>
      <c r="I97" s="445"/>
      <c r="J97" s="445"/>
      <c r="K97" s="445"/>
      <c r="L97" s="445">
        <v>2</v>
      </c>
      <c r="M97" s="445">
        <v>3</v>
      </c>
      <c r="N97" s="445"/>
      <c r="O97" s="445"/>
      <c r="P97" s="445"/>
      <c r="Q97" s="445"/>
      <c r="R97" s="446">
        <v>15</v>
      </c>
      <c r="S97" s="447" t="s">
        <v>428</v>
      </c>
      <c r="T97" s="447">
        <v>11</v>
      </c>
      <c r="U97" s="447">
        <v>9</v>
      </c>
      <c r="V97" s="447">
        <v>19</v>
      </c>
    </row>
    <row r="98" spans="2:22" s="330" customFormat="1" ht="12.75" customHeight="1" x14ac:dyDescent="0.15">
      <c r="B98" s="444" t="s">
        <v>103</v>
      </c>
      <c r="C98" s="445"/>
      <c r="D98" s="445"/>
      <c r="E98" s="445"/>
      <c r="F98" s="445">
        <v>58</v>
      </c>
      <c r="G98" s="445"/>
      <c r="H98" s="445">
        <v>39</v>
      </c>
      <c r="I98" s="445"/>
      <c r="J98" s="445"/>
      <c r="K98" s="445"/>
      <c r="L98" s="445">
        <v>27</v>
      </c>
      <c r="M98" s="445"/>
      <c r="N98" s="445"/>
      <c r="O98" s="445"/>
      <c r="P98" s="445"/>
      <c r="Q98" s="445"/>
      <c r="R98" s="446">
        <v>124</v>
      </c>
      <c r="S98" s="447" t="s">
        <v>429</v>
      </c>
      <c r="T98" s="447">
        <v>17</v>
      </c>
      <c r="U98" s="447">
        <v>34</v>
      </c>
      <c r="V98" s="447">
        <v>49</v>
      </c>
    </row>
    <row r="99" spans="2:22" s="330" customFormat="1" ht="12.75" customHeight="1" x14ac:dyDescent="0.15">
      <c r="B99" s="444" t="s">
        <v>351</v>
      </c>
      <c r="C99" s="445">
        <v>33</v>
      </c>
      <c r="D99" s="445">
        <v>9</v>
      </c>
      <c r="E99" s="445">
        <v>12</v>
      </c>
      <c r="F99" s="445">
        <v>56</v>
      </c>
      <c r="G99" s="445">
        <v>124</v>
      </c>
      <c r="H99" s="445">
        <v>41</v>
      </c>
      <c r="I99" s="445">
        <v>55</v>
      </c>
      <c r="J99" s="445">
        <v>12</v>
      </c>
      <c r="K99" s="445"/>
      <c r="L99" s="445">
        <v>53</v>
      </c>
      <c r="M99" s="445">
        <v>28</v>
      </c>
      <c r="N99" s="445">
        <v>23</v>
      </c>
      <c r="O99" s="445">
        <v>54</v>
      </c>
      <c r="P99" s="445"/>
      <c r="Q99" s="445">
        <v>9</v>
      </c>
      <c r="R99" s="446">
        <v>509</v>
      </c>
      <c r="S99" s="447" t="s">
        <v>516</v>
      </c>
      <c r="T99" s="447">
        <v>142</v>
      </c>
      <c r="U99" s="447">
        <v>80</v>
      </c>
      <c r="V99" s="447">
        <v>127</v>
      </c>
    </row>
    <row r="100" spans="2:22" s="330" customFormat="1" ht="12.75" customHeight="1" x14ac:dyDescent="0.15">
      <c r="B100" s="444" t="s">
        <v>65</v>
      </c>
      <c r="C100" s="445"/>
      <c r="D100" s="445"/>
      <c r="E100" s="445"/>
      <c r="F100" s="445"/>
      <c r="G100" s="445"/>
      <c r="H100" s="445">
        <v>47</v>
      </c>
      <c r="I100" s="445"/>
      <c r="J100" s="445"/>
      <c r="K100" s="445"/>
      <c r="L100" s="445"/>
      <c r="M100" s="445">
        <v>40</v>
      </c>
      <c r="N100" s="445"/>
      <c r="O100" s="445"/>
      <c r="P100" s="445"/>
      <c r="Q100" s="445"/>
      <c r="R100" s="446">
        <v>87</v>
      </c>
      <c r="S100" s="447" t="s">
        <v>430</v>
      </c>
      <c r="T100" s="447">
        <v>100</v>
      </c>
      <c r="U100" s="447">
        <v>90</v>
      </c>
      <c r="V100" s="447">
        <v>52</v>
      </c>
    </row>
    <row r="101" spans="2:22" s="330" customFormat="1" ht="12.75" customHeight="1" x14ac:dyDescent="0.15">
      <c r="B101" s="444" t="s">
        <v>517</v>
      </c>
      <c r="C101" s="445">
        <v>27</v>
      </c>
      <c r="D101" s="445"/>
      <c r="E101" s="445"/>
      <c r="F101" s="445"/>
      <c r="G101" s="445">
        <v>55</v>
      </c>
      <c r="H101" s="445">
        <v>2</v>
      </c>
      <c r="I101" s="445">
        <v>7</v>
      </c>
      <c r="J101" s="445"/>
      <c r="K101" s="445">
        <v>1</v>
      </c>
      <c r="L101" s="445"/>
      <c r="M101" s="445"/>
      <c r="N101" s="445"/>
      <c r="O101" s="445"/>
      <c r="P101" s="445"/>
      <c r="Q101" s="445"/>
      <c r="R101" s="446">
        <v>92</v>
      </c>
      <c r="S101" s="447" t="s">
        <v>352</v>
      </c>
      <c r="T101" s="447">
        <v>170</v>
      </c>
      <c r="U101" s="447">
        <v>223</v>
      </c>
      <c r="V101" s="447">
        <v>199</v>
      </c>
    </row>
    <row r="102" spans="2:22" s="330" customFormat="1" ht="12.75" customHeight="1" x14ac:dyDescent="0.15">
      <c r="B102" s="444" t="s">
        <v>353</v>
      </c>
      <c r="C102" s="445">
        <v>10</v>
      </c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>
        <v>14</v>
      </c>
      <c r="O102" s="445"/>
      <c r="P102" s="445"/>
      <c r="Q102" s="445">
        <v>4</v>
      </c>
      <c r="R102" s="446">
        <v>28</v>
      </c>
      <c r="S102" s="447" t="s">
        <v>518</v>
      </c>
      <c r="T102" s="447">
        <v>26</v>
      </c>
      <c r="U102" s="447">
        <v>32</v>
      </c>
      <c r="V102" s="447">
        <v>49</v>
      </c>
    </row>
    <row r="103" spans="2:22" s="330" customFormat="1" ht="12.75" customHeight="1" x14ac:dyDescent="0.15">
      <c r="B103" s="444" t="s">
        <v>431</v>
      </c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6">
        <v>0</v>
      </c>
      <c r="S103" s="447" t="s">
        <v>432</v>
      </c>
      <c r="T103" s="447">
        <v>7</v>
      </c>
      <c r="U103" s="447">
        <v>0</v>
      </c>
      <c r="V103" s="447">
        <v>0</v>
      </c>
    </row>
    <row r="104" spans="2:22" s="330" customFormat="1" ht="12.75" customHeight="1" x14ac:dyDescent="0.15">
      <c r="B104" s="444" t="s">
        <v>257</v>
      </c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6">
        <v>0</v>
      </c>
      <c r="S104" s="447" t="s">
        <v>433</v>
      </c>
      <c r="T104" s="447">
        <v>0</v>
      </c>
      <c r="U104" s="447">
        <v>0</v>
      </c>
      <c r="V104" s="447">
        <v>1</v>
      </c>
    </row>
    <row r="105" spans="2:22" s="330" customFormat="1" ht="12.75" customHeight="1" x14ac:dyDescent="0.15">
      <c r="B105" s="444" t="s">
        <v>258</v>
      </c>
      <c r="C105" s="445">
        <v>3</v>
      </c>
      <c r="D105" s="448">
        <v>6</v>
      </c>
      <c r="E105" s="448"/>
      <c r="F105" s="448">
        <v>3</v>
      </c>
      <c r="G105" s="448">
        <v>5</v>
      </c>
      <c r="H105" s="445">
        <v>2</v>
      </c>
      <c r="I105" s="445">
        <v>1</v>
      </c>
      <c r="J105" s="445"/>
      <c r="K105" s="445"/>
      <c r="L105" s="445">
        <v>2</v>
      </c>
      <c r="M105" s="445"/>
      <c r="N105" s="445">
        <v>10</v>
      </c>
      <c r="O105" s="445">
        <v>3</v>
      </c>
      <c r="P105" s="445"/>
      <c r="Q105" s="445"/>
      <c r="R105" s="446">
        <v>35</v>
      </c>
      <c r="S105" s="447" t="s">
        <v>370</v>
      </c>
      <c r="T105" s="447">
        <v>46</v>
      </c>
      <c r="U105" s="447">
        <v>60</v>
      </c>
      <c r="V105" s="447">
        <v>0</v>
      </c>
    </row>
    <row r="106" spans="2:22" s="330" customFormat="1" ht="12.75" customHeight="1" x14ac:dyDescent="0.15">
      <c r="B106" s="444" t="s">
        <v>57</v>
      </c>
      <c r="C106" s="445"/>
      <c r="D106" s="445"/>
      <c r="E106" s="445"/>
      <c r="F106" s="445">
        <v>1</v>
      </c>
      <c r="G106" s="445">
        <v>4</v>
      </c>
      <c r="H106" s="445">
        <v>2</v>
      </c>
      <c r="I106" s="445">
        <v>1</v>
      </c>
      <c r="J106" s="445"/>
      <c r="K106" s="445"/>
      <c r="L106" s="445">
        <v>2</v>
      </c>
      <c r="M106" s="445"/>
      <c r="N106" s="445"/>
      <c r="O106" s="445"/>
      <c r="P106" s="445"/>
      <c r="Q106" s="445">
        <v>2</v>
      </c>
      <c r="R106" s="446">
        <v>12</v>
      </c>
      <c r="S106" s="447" t="s">
        <v>369</v>
      </c>
      <c r="T106" s="447">
        <v>0</v>
      </c>
      <c r="U106" s="447">
        <v>11</v>
      </c>
      <c r="V106" s="447">
        <v>13</v>
      </c>
    </row>
    <row r="107" spans="2:22" s="330" customFormat="1" ht="12.75" customHeight="1" x14ac:dyDescent="0.15">
      <c r="B107" s="444" t="s">
        <v>58</v>
      </c>
      <c r="C107" s="445"/>
      <c r="D107" s="445"/>
      <c r="E107" s="445"/>
      <c r="F107" s="445">
        <v>1</v>
      </c>
      <c r="G107" s="445"/>
      <c r="H107" s="445"/>
      <c r="I107" s="445"/>
      <c r="J107" s="445"/>
      <c r="K107" s="445">
        <v>2</v>
      </c>
      <c r="L107" s="445">
        <v>2</v>
      </c>
      <c r="M107" s="445">
        <v>1</v>
      </c>
      <c r="N107" s="445"/>
      <c r="O107" s="445">
        <v>1</v>
      </c>
      <c r="P107" s="445">
        <v>1</v>
      </c>
      <c r="Q107" s="445"/>
      <c r="R107" s="446">
        <v>8</v>
      </c>
      <c r="S107" s="447" t="s">
        <v>434</v>
      </c>
      <c r="T107" s="447">
        <v>5</v>
      </c>
      <c r="U107" s="447">
        <v>1</v>
      </c>
      <c r="V107" s="447">
        <v>3</v>
      </c>
    </row>
    <row r="108" spans="2:22" s="330" customFormat="1" ht="12.75" customHeight="1" x14ac:dyDescent="0.15">
      <c r="B108" s="444" t="s">
        <v>59</v>
      </c>
      <c r="C108" s="445"/>
      <c r="D108" s="445"/>
      <c r="E108" s="445"/>
      <c r="F108" s="445"/>
      <c r="G108" s="445">
        <v>4</v>
      </c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6">
        <v>4</v>
      </c>
      <c r="S108" s="447" t="s">
        <v>435</v>
      </c>
      <c r="T108" s="447">
        <v>3</v>
      </c>
      <c r="U108" s="447">
        <v>2</v>
      </c>
      <c r="V108" s="447">
        <v>1</v>
      </c>
    </row>
    <row r="109" spans="2:22" s="330" customFormat="1" ht="12.75" customHeight="1" x14ac:dyDescent="0.15">
      <c r="B109" s="444" t="s">
        <v>60</v>
      </c>
      <c r="C109" s="445"/>
      <c r="D109" s="445"/>
      <c r="E109" s="445"/>
      <c r="F109" s="445"/>
      <c r="G109" s="445"/>
      <c r="H109" s="445"/>
      <c r="I109" s="445"/>
      <c r="J109" s="445"/>
      <c r="K109" s="445"/>
      <c r="L109" s="445">
        <v>2</v>
      </c>
      <c r="M109" s="445"/>
      <c r="N109" s="445"/>
      <c r="O109" s="445"/>
      <c r="P109" s="445"/>
      <c r="Q109" s="445"/>
      <c r="R109" s="446">
        <v>2</v>
      </c>
      <c r="S109" s="447" t="s">
        <v>436</v>
      </c>
      <c r="T109" s="447">
        <v>0</v>
      </c>
      <c r="U109" s="447">
        <v>0</v>
      </c>
      <c r="V109" s="447">
        <v>1</v>
      </c>
    </row>
    <row r="110" spans="2:22" s="330" customFormat="1" ht="12.75" customHeight="1" x14ac:dyDescent="0.15">
      <c r="B110" s="444" t="s">
        <v>259</v>
      </c>
      <c r="C110" s="445">
        <v>2</v>
      </c>
      <c r="D110" s="445">
        <v>1</v>
      </c>
      <c r="E110" s="445">
        <v>1</v>
      </c>
      <c r="F110" s="445">
        <v>4</v>
      </c>
      <c r="G110" s="445">
        <v>5</v>
      </c>
      <c r="H110" s="445">
        <v>2</v>
      </c>
      <c r="I110" s="445">
        <v>2</v>
      </c>
      <c r="J110" s="445"/>
      <c r="K110" s="445">
        <v>1</v>
      </c>
      <c r="L110" s="445">
        <v>3</v>
      </c>
      <c r="M110" s="445">
        <v>13</v>
      </c>
      <c r="N110" s="445">
        <v>1</v>
      </c>
      <c r="O110" s="445">
        <v>1</v>
      </c>
      <c r="P110" s="445"/>
      <c r="Q110" s="445">
        <v>1</v>
      </c>
      <c r="R110" s="446">
        <v>37</v>
      </c>
      <c r="S110" s="447" t="s">
        <v>437</v>
      </c>
      <c r="T110" s="447">
        <v>49</v>
      </c>
      <c r="U110" s="447">
        <v>56</v>
      </c>
      <c r="V110" s="447">
        <v>62</v>
      </c>
    </row>
    <row r="111" spans="2:22" s="330" customFormat="1" ht="12.75" customHeight="1" x14ac:dyDescent="0.15">
      <c r="B111" s="444" t="s">
        <v>150</v>
      </c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6">
        <v>0</v>
      </c>
      <c r="S111" s="447" t="s">
        <v>438</v>
      </c>
      <c r="T111" s="447">
        <v>1</v>
      </c>
      <c r="U111" s="447">
        <v>1</v>
      </c>
      <c r="V111" s="447">
        <v>0</v>
      </c>
    </row>
    <row r="112" spans="2:22" s="330" customFormat="1" ht="12.75" customHeight="1" x14ac:dyDescent="0.15">
      <c r="B112" s="444" t="s">
        <v>61</v>
      </c>
      <c r="C112" s="445"/>
      <c r="D112" s="445"/>
      <c r="E112" s="445">
        <v>1</v>
      </c>
      <c r="F112" s="445"/>
      <c r="G112" s="445">
        <v>5</v>
      </c>
      <c r="H112" s="445">
        <v>5</v>
      </c>
      <c r="I112" s="445"/>
      <c r="J112" s="445"/>
      <c r="K112" s="445"/>
      <c r="L112" s="445">
        <v>2</v>
      </c>
      <c r="M112" s="445">
        <v>6</v>
      </c>
      <c r="N112" s="445">
        <v>1</v>
      </c>
      <c r="O112" s="445">
        <v>2</v>
      </c>
      <c r="P112" s="445"/>
      <c r="Q112" s="445">
        <v>2</v>
      </c>
      <c r="R112" s="446">
        <v>24</v>
      </c>
      <c r="S112" s="447" t="s">
        <v>439</v>
      </c>
      <c r="T112" s="447">
        <v>26</v>
      </c>
      <c r="U112" s="447">
        <v>29</v>
      </c>
      <c r="V112" s="447">
        <v>39</v>
      </c>
    </row>
    <row r="113" spans="2:22" s="330" customFormat="1" ht="12.75" customHeight="1" x14ac:dyDescent="0.15">
      <c r="B113" s="444" t="s">
        <v>440</v>
      </c>
      <c r="C113" s="445">
        <v>1</v>
      </c>
      <c r="D113" s="445"/>
      <c r="E113" s="445"/>
      <c r="F113" s="445"/>
      <c r="G113" s="445"/>
      <c r="H113" s="445">
        <v>1</v>
      </c>
      <c r="I113" s="445">
        <v>1</v>
      </c>
      <c r="J113" s="445"/>
      <c r="K113" s="445"/>
      <c r="L113" s="445"/>
      <c r="M113" s="445">
        <v>2</v>
      </c>
      <c r="N113" s="445"/>
      <c r="O113" s="445">
        <v>1</v>
      </c>
      <c r="P113" s="445"/>
      <c r="Q113" s="445">
        <v>1</v>
      </c>
      <c r="R113" s="446">
        <v>7</v>
      </c>
      <c r="S113" s="447" t="s">
        <v>519</v>
      </c>
      <c r="T113" s="447">
        <v>7</v>
      </c>
      <c r="U113" s="447">
        <v>4</v>
      </c>
      <c r="V113" s="447">
        <v>9</v>
      </c>
    </row>
    <row r="114" spans="2:22" s="330" customFormat="1" ht="12.75" customHeight="1" x14ac:dyDescent="0.15">
      <c r="B114" s="444" t="s">
        <v>260</v>
      </c>
      <c r="C114" s="445"/>
      <c r="D114" s="445"/>
      <c r="E114" s="445"/>
      <c r="F114" s="445"/>
      <c r="G114" s="445"/>
      <c r="H114" s="445"/>
      <c r="I114" s="445"/>
      <c r="J114" s="445"/>
      <c r="K114" s="445"/>
      <c r="L114" s="445"/>
      <c r="M114" s="445">
        <v>3</v>
      </c>
      <c r="N114" s="445"/>
      <c r="O114" s="445">
        <v>1</v>
      </c>
      <c r="P114" s="445"/>
      <c r="Q114" s="445">
        <v>1</v>
      </c>
      <c r="R114" s="446">
        <v>5</v>
      </c>
      <c r="S114" s="447" t="s">
        <v>441</v>
      </c>
      <c r="T114" s="447">
        <v>4</v>
      </c>
      <c r="U114" s="447">
        <v>6</v>
      </c>
      <c r="V114" s="447">
        <v>7</v>
      </c>
    </row>
    <row r="115" spans="2:22" s="330" customFormat="1" ht="12.75" customHeight="1" x14ac:dyDescent="0.15">
      <c r="B115" s="444" t="s">
        <v>520</v>
      </c>
      <c r="C115" s="445"/>
      <c r="D115" s="445"/>
      <c r="E115" s="445"/>
      <c r="F115" s="445"/>
      <c r="G115" s="445"/>
      <c r="H115" s="445">
        <v>2</v>
      </c>
      <c r="I115" s="445"/>
      <c r="J115" s="445"/>
      <c r="K115" s="445"/>
      <c r="L115" s="445"/>
      <c r="M115" s="445"/>
      <c r="N115" s="445"/>
      <c r="O115" s="445"/>
      <c r="P115" s="445"/>
      <c r="Q115" s="445"/>
      <c r="R115" s="446">
        <v>2</v>
      </c>
      <c r="S115" s="447" t="s">
        <v>521</v>
      </c>
      <c r="T115" s="447">
        <v>0</v>
      </c>
      <c r="U115" s="447">
        <v>1</v>
      </c>
      <c r="V115" s="447">
        <v>0</v>
      </c>
    </row>
    <row r="116" spans="2:22" s="330" customFormat="1" ht="12.75" customHeight="1" x14ac:dyDescent="0.15">
      <c r="B116" s="444" t="s">
        <v>522</v>
      </c>
      <c r="C116" s="445"/>
      <c r="D116" s="445"/>
      <c r="E116" s="445"/>
      <c r="F116" s="445"/>
      <c r="G116" s="445"/>
      <c r="H116" s="445">
        <v>5</v>
      </c>
      <c r="I116" s="445"/>
      <c r="J116" s="445"/>
      <c r="K116" s="445"/>
      <c r="L116" s="445"/>
      <c r="M116" s="445"/>
      <c r="N116" s="445"/>
      <c r="O116" s="445"/>
      <c r="P116" s="445"/>
      <c r="Q116" s="445"/>
      <c r="R116" s="446">
        <v>5</v>
      </c>
      <c r="S116" s="447" t="s">
        <v>523</v>
      </c>
      <c r="T116" s="447"/>
      <c r="U116" s="447"/>
      <c r="V116" s="447"/>
    </row>
    <row r="117" spans="2:22" s="330" customFormat="1" ht="12.75" customHeight="1" x14ac:dyDescent="0.15">
      <c r="B117" s="444" t="s">
        <v>62</v>
      </c>
      <c r="C117" s="445">
        <v>2</v>
      </c>
      <c r="D117" s="445"/>
      <c r="E117" s="445">
        <v>1</v>
      </c>
      <c r="F117" s="445"/>
      <c r="G117" s="445"/>
      <c r="H117" s="445">
        <v>2</v>
      </c>
      <c r="I117" s="445"/>
      <c r="J117" s="445"/>
      <c r="K117" s="445">
        <v>1</v>
      </c>
      <c r="L117" s="445">
        <v>3</v>
      </c>
      <c r="M117" s="445"/>
      <c r="N117" s="445"/>
      <c r="O117" s="445"/>
      <c r="P117" s="445"/>
      <c r="Q117" s="445"/>
      <c r="R117" s="446">
        <v>9</v>
      </c>
      <c r="S117" s="447" t="s">
        <v>442</v>
      </c>
      <c r="T117" s="447">
        <v>8</v>
      </c>
      <c r="U117" s="447">
        <v>6</v>
      </c>
      <c r="V117" s="447">
        <v>18</v>
      </c>
    </row>
    <row r="118" spans="2:22" s="330" customFormat="1" ht="12.75" customHeight="1" x14ac:dyDescent="0.15">
      <c r="B118" s="444" t="s">
        <v>154</v>
      </c>
      <c r="C118" s="445"/>
      <c r="D118" s="445"/>
      <c r="E118" s="445"/>
      <c r="F118" s="445"/>
      <c r="G118" s="445"/>
      <c r="H118" s="445"/>
      <c r="I118" s="445"/>
      <c r="J118" s="445"/>
      <c r="K118" s="445">
        <v>1</v>
      </c>
      <c r="L118" s="445">
        <v>3</v>
      </c>
      <c r="M118" s="445"/>
      <c r="N118" s="445"/>
      <c r="O118" s="445"/>
      <c r="P118" s="445"/>
      <c r="Q118" s="445"/>
      <c r="R118" s="446">
        <v>4</v>
      </c>
      <c r="S118" s="447" t="s">
        <v>443</v>
      </c>
      <c r="T118" s="447">
        <v>0</v>
      </c>
      <c r="U118" s="447">
        <v>0</v>
      </c>
      <c r="V118" s="447">
        <v>1</v>
      </c>
    </row>
    <row r="119" spans="2:22" s="330" customFormat="1" ht="12.75" customHeight="1" x14ac:dyDescent="0.15">
      <c r="B119" s="444" t="s">
        <v>261</v>
      </c>
      <c r="C119" s="445">
        <v>2</v>
      </c>
      <c r="D119" s="445"/>
      <c r="E119" s="445"/>
      <c r="F119" s="445">
        <v>1</v>
      </c>
      <c r="G119" s="445"/>
      <c r="H119" s="445">
        <v>1</v>
      </c>
      <c r="I119" s="445"/>
      <c r="J119" s="445"/>
      <c r="K119" s="445"/>
      <c r="L119" s="445"/>
      <c r="M119" s="445">
        <v>1</v>
      </c>
      <c r="N119" s="445">
        <v>1</v>
      </c>
      <c r="O119" s="445"/>
      <c r="P119" s="445"/>
      <c r="Q119" s="445"/>
      <c r="R119" s="446">
        <v>6</v>
      </c>
      <c r="S119" s="447" t="s">
        <v>444</v>
      </c>
      <c r="T119" s="447">
        <v>13</v>
      </c>
      <c r="U119" s="447">
        <v>11</v>
      </c>
      <c r="V119" s="447">
        <v>18</v>
      </c>
    </row>
    <row r="120" spans="2:22" s="330" customFormat="1" ht="12.75" customHeight="1" x14ac:dyDescent="0.15">
      <c r="B120" s="444" t="s">
        <v>123</v>
      </c>
      <c r="C120" s="445">
        <v>2</v>
      </c>
      <c r="D120" s="445">
        <v>1</v>
      </c>
      <c r="E120" s="445"/>
      <c r="F120" s="445">
        <v>1</v>
      </c>
      <c r="G120" s="445">
        <v>1</v>
      </c>
      <c r="H120" s="445"/>
      <c r="I120" s="445">
        <v>1</v>
      </c>
      <c r="J120" s="445"/>
      <c r="K120" s="445"/>
      <c r="L120" s="445"/>
      <c r="M120" s="445">
        <v>1</v>
      </c>
      <c r="N120" s="445">
        <v>2</v>
      </c>
      <c r="O120" s="445"/>
      <c r="P120" s="445"/>
      <c r="Q120" s="445"/>
      <c r="R120" s="446">
        <v>9</v>
      </c>
      <c r="S120" s="447" t="s">
        <v>445</v>
      </c>
      <c r="T120" s="447">
        <v>9</v>
      </c>
      <c r="U120" s="447">
        <v>5</v>
      </c>
      <c r="V120" s="447">
        <v>17</v>
      </c>
    </row>
    <row r="121" spans="2:22" s="330" customFormat="1" ht="12.75" customHeight="1" x14ac:dyDescent="0.15">
      <c r="B121" s="444" t="s">
        <v>446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6">
        <v>0</v>
      </c>
      <c r="S121" s="447" t="s">
        <v>524</v>
      </c>
      <c r="T121" s="447">
        <v>7</v>
      </c>
      <c r="U121" s="447">
        <v>1</v>
      </c>
      <c r="V121" s="447">
        <v>5</v>
      </c>
    </row>
    <row r="122" spans="2:22" s="330" customFormat="1" ht="12.75" customHeight="1" x14ac:dyDescent="0.15">
      <c r="B122" s="444" t="s">
        <v>262</v>
      </c>
      <c r="C122" s="445"/>
      <c r="D122" s="445"/>
      <c r="E122" s="445"/>
      <c r="F122" s="445"/>
      <c r="G122" s="445">
        <v>1</v>
      </c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6">
        <v>1</v>
      </c>
      <c r="S122" s="447" t="s">
        <v>447</v>
      </c>
      <c r="T122" s="447">
        <v>2</v>
      </c>
      <c r="U122" s="447">
        <v>3</v>
      </c>
      <c r="V122" s="447">
        <v>6</v>
      </c>
    </row>
    <row r="123" spans="2:22" s="330" customFormat="1" ht="12.75" customHeight="1" x14ac:dyDescent="0.15">
      <c r="B123" s="444" t="s">
        <v>63</v>
      </c>
      <c r="C123" s="445"/>
      <c r="D123" s="445"/>
      <c r="E123" s="445"/>
      <c r="F123" s="445"/>
      <c r="G123" s="445"/>
      <c r="H123" s="445"/>
      <c r="I123" s="445">
        <v>1</v>
      </c>
      <c r="J123" s="445"/>
      <c r="K123" s="445"/>
      <c r="L123" s="445"/>
      <c r="M123" s="445"/>
      <c r="N123" s="445"/>
      <c r="O123" s="445"/>
      <c r="P123" s="445"/>
      <c r="Q123" s="445"/>
      <c r="R123" s="446">
        <v>1</v>
      </c>
      <c r="S123" s="447" t="s">
        <v>448</v>
      </c>
      <c r="T123" s="447">
        <v>3</v>
      </c>
      <c r="U123" s="447">
        <v>2</v>
      </c>
      <c r="V123" s="447">
        <v>8</v>
      </c>
    </row>
    <row r="124" spans="2:22" s="330" customFormat="1" ht="12.75" customHeight="1" x14ac:dyDescent="0.15">
      <c r="B124" s="444" t="s">
        <v>64</v>
      </c>
      <c r="C124" s="445"/>
      <c r="D124" s="445"/>
      <c r="E124" s="445"/>
      <c r="F124" s="445"/>
      <c r="G124" s="445"/>
      <c r="H124" s="445"/>
      <c r="I124" s="445"/>
      <c r="J124" s="445"/>
      <c r="K124" s="445"/>
      <c r="L124" s="445">
        <v>1</v>
      </c>
      <c r="M124" s="445"/>
      <c r="N124" s="445"/>
      <c r="O124" s="445"/>
      <c r="P124" s="445"/>
      <c r="Q124" s="445"/>
      <c r="R124" s="446">
        <v>1</v>
      </c>
      <c r="S124" s="447" t="s">
        <v>449</v>
      </c>
      <c r="T124" s="447">
        <v>0</v>
      </c>
      <c r="U124" s="447">
        <v>1</v>
      </c>
      <c r="V124" s="447">
        <v>0</v>
      </c>
    </row>
    <row r="125" spans="2:22" s="330" customFormat="1" ht="12.75" customHeight="1" x14ac:dyDescent="0.15">
      <c r="B125" s="444" t="s">
        <v>525</v>
      </c>
      <c r="C125" s="445">
        <v>2</v>
      </c>
      <c r="D125" s="445"/>
      <c r="E125" s="445"/>
      <c r="F125" s="445">
        <v>1</v>
      </c>
      <c r="G125" s="445">
        <v>2</v>
      </c>
      <c r="H125" s="445"/>
      <c r="I125" s="445"/>
      <c r="J125" s="445"/>
      <c r="K125" s="445">
        <v>1</v>
      </c>
      <c r="L125" s="445"/>
      <c r="M125" s="445">
        <v>2</v>
      </c>
      <c r="N125" s="445">
        <v>1</v>
      </c>
      <c r="O125" s="445"/>
      <c r="P125" s="445"/>
      <c r="Q125" s="445"/>
      <c r="R125" s="446">
        <v>9</v>
      </c>
      <c r="S125" s="447" t="s">
        <v>526</v>
      </c>
      <c r="T125" s="447" t="s">
        <v>527</v>
      </c>
      <c r="U125" s="447"/>
      <c r="V125" s="447"/>
    </row>
    <row r="126" spans="2:22" s="330" customFormat="1" ht="12.75" customHeight="1" x14ac:dyDescent="0.15">
      <c r="B126" s="444" t="s">
        <v>263</v>
      </c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6">
        <v>0</v>
      </c>
      <c r="S126" s="447" t="s">
        <v>450</v>
      </c>
      <c r="T126" s="447">
        <v>0</v>
      </c>
      <c r="U126" s="447">
        <v>0</v>
      </c>
      <c r="V126" s="447">
        <v>0</v>
      </c>
    </row>
    <row r="127" spans="2:22" s="330" customFormat="1" ht="12.75" customHeight="1" x14ac:dyDescent="0.15">
      <c r="B127" s="444" t="s">
        <v>126</v>
      </c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6">
        <v>0</v>
      </c>
      <c r="S127" s="447" t="s">
        <v>451</v>
      </c>
      <c r="T127" s="447">
        <v>0</v>
      </c>
      <c r="U127" s="447">
        <v>0</v>
      </c>
      <c r="V127" s="447">
        <v>0</v>
      </c>
    </row>
    <row r="128" spans="2:22" s="330" customFormat="1" ht="12.75" customHeight="1" x14ac:dyDescent="0.15">
      <c r="B128" s="444" t="s">
        <v>127</v>
      </c>
      <c r="C128" s="445"/>
      <c r="D128" s="445"/>
      <c r="E128" s="445"/>
      <c r="F128" s="445"/>
      <c r="G128" s="445">
        <v>1</v>
      </c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6">
        <v>1</v>
      </c>
      <c r="S128" s="447" t="s">
        <v>528</v>
      </c>
      <c r="T128" s="447">
        <v>0</v>
      </c>
      <c r="U128" s="447">
        <v>2</v>
      </c>
      <c r="V128" s="447">
        <v>0</v>
      </c>
    </row>
    <row r="129" spans="2:22" s="330" customFormat="1" ht="12.75" customHeight="1" x14ac:dyDescent="0.15">
      <c r="B129" s="444" t="s">
        <v>122</v>
      </c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6">
        <v>0</v>
      </c>
      <c r="S129" s="447" t="s">
        <v>452</v>
      </c>
      <c r="T129" s="447">
        <v>2</v>
      </c>
      <c r="U129" s="447">
        <v>0</v>
      </c>
      <c r="V129" s="447">
        <v>0</v>
      </c>
    </row>
    <row r="130" spans="2:22" s="330" customFormat="1" ht="12.75" customHeight="1" x14ac:dyDescent="0.15">
      <c r="B130" s="444" t="s">
        <v>264</v>
      </c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6">
        <v>0</v>
      </c>
      <c r="S130" s="447" t="s">
        <v>453</v>
      </c>
      <c r="T130" s="447">
        <v>0</v>
      </c>
      <c r="U130" s="447">
        <v>0</v>
      </c>
      <c r="V130" s="447">
        <v>0</v>
      </c>
    </row>
    <row r="131" spans="2:22" s="330" customFormat="1" ht="12.75" customHeight="1" x14ac:dyDescent="0.15">
      <c r="B131" s="449" t="s">
        <v>529</v>
      </c>
      <c r="C131" s="450">
        <v>212</v>
      </c>
      <c r="D131" s="450">
        <v>112</v>
      </c>
      <c r="E131" s="450">
        <v>42</v>
      </c>
      <c r="F131" s="450">
        <v>246</v>
      </c>
      <c r="G131" s="450">
        <v>479</v>
      </c>
      <c r="H131" s="450">
        <v>284</v>
      </c>
      <c r="I131" s="450">
        <v>185</v>
      </c>
      <c r="J131" s="450">
        <v>39</v>
      </c>
      <c r="K131" s="450">
        <v>44</v>
      </c>
      <c r="L131" s="450">
        <v>231</v>
      </c>
      <c r="M131" s="450">
        <v>437</v>
      </c>
      <c r="N131" s="450">
        <v>189</v>
      </c>
      <c r="O131" s="450">
        <v>151</v>
      </c>
      <c r="P131" s="450">
        <v>51</v>
      </c>
      <c r="Q131" s="450">
        <v>118</v>
      </c>
      <c r="R131" s="450">
        <v>2820</v>
      </c>
      <c r="S131" s="447"/>
      <c r="T131" s="451"/>
      <c r="U131" s="237"/>
      <c r="V131" s="452"/>
    </row>
    <row r="132" spans="2:22" s="330" customFormat="1" ht="12.75" customHeight="1" x14ac:dyDescent="0.15">
      <c r="B132" s="453" t="s">
        <v>530</v>
      </c>
      <c r="C132" s="454">
        <v>280</v>
      </c>
      <c r="D132" s="454">
        <v>210</v>
      </c>
      <c r="E132" s="454">
        <v>12</v>
      </c>
      <c r="F132" s="454">
        <v>100</v>
      </c>
      <c r="G132" s="454">
        <v>365</v>
      </c>
      <c r="H132" s="454">
        <v>152</v>
      </c>
      <c r="I132" s="454">
        <v>141</v>
      </c>
      <c r="J132" s="454">
        <v>22</v>
      </c>
      <c r="K132" s="454">
        <v>16</v>
      </c>
      <c r="L132" s="454">
        <v>241</v>
      </c>
      <c r="M132" s="454">
        <v>315</v>
      </c>
      <c r="N132" s="454">
        <v>146</v>
      </c>
      <c r="O132" s="454">
        <v>134</v>
      </c>
      <c r="P132" s="454">
        <v>43</v>
      </c>
      <c r="Q132" s="454">
        <v>156</v>
      </c>
      <c r="R132" s="454"/>
      <c r="S132" s="455"/>
      <c r="T132" s="456">
        <v>2333</v>
      </c>
      <c r="U132" s="457">
        <v>2402</v>
      </c>
      <c r="V132" s="458">
        <v>2605</v>
      </c>
    </row>
    <row r="133" spans="2:22" s="328" customFormat="1" ht="12.75" customHeight="1" x14ac:dyDescent="0.15">
      <c r="B133" s="228" t="s">
        <v>454</v>
      </c>
      <c r="C133" s="229">
        <v>199</v>
      </c>
      <c r="D133" s="229">
        <v>157</v>
      </c>
      <c r="E133" s="229">
        <v>16</v>
      </c>
      <c r="F133" s="229">
        <v>135</v>
      </c>
      <c r="G133" s="229">
        <v>361</v>
      </c>
      <c r="H133" s="229">
        <v>154</v>
      </c>
      <c r="I133" s="229">
        <v>159</v>
      </c>
      <c r="J133" s="229">
        <v>21</v>
      </c>
      <c r="K133" s="229">
        <v>7</v>
      </c>
      <c r="L133" s="229">
        <v>259</v>
      </c>
      <c r="M133" s="229">
        <v>407</v>
      </c>
      <c r="N133" s="229">
        <v>147</v>
      </c>
      <c r="O133" s="229">
        <v>165</v>
      </c>
      <c r="P133" s="229">
        <v>62</v>
      </c>
      <c r="Q133" s="229">
        <v>153</v>
      </c>
      <c r="R133" s="229"/>
      <c r="S133" s="331"/>
      <c r="T133" s="332">
        <v>2402</v>
      </c>
      <c r="U133" s="333">
        <v>2605</v>
      </c>
      <c r="V133" s="333">
        <v>2653</v>
      </c>
    </row>
    <row r="134" spans="2:22" s="330" customFormat="1" x14ac:dyDescent="0.15">
      <c r="B134" s="230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31"/>
      <c r="R134" s="232"/>
      <c r="S134" s="334"/>
      <c r="T134" s="334"/>
      <c r="U134" s="334"/>
      <c r="V134" s="335"/>
    </row>
    <row r="135" spans="2:22" s="330" customFormat="1" ht="16" x14ac:dyDescent="0.2">
      <c r="B135" s="233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5"/>
      <c r="S135" s="336"/>
      <c r="T135" s="336"/>
      <c r="U135" s="336"/>
      <c r="V135" s="248"/>
    </row>
    <row r="136" spans="2:22" s="330" customFormat="1" ht="16" x14ac:dyDescent="0.2">
      <c r="B136" s="233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5"/>
      <c r="S136" s="336"/>
      <c r="T136" s="336"/>
      <c r="U136" s="336"/>
      <c r="V136" s="248"/>
    </row>
    <row r="137" spans="2:22" s="330" customFormat="1" ht="16" x14ac:dyDescent="0.2">
      <c r="B137" s="233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6"/>
      <c r="S137" s="337"/>
      <c r="T137" s="337"/>
      <c r="U137" s="337"/>
      <c r="V137" s="338"/>
    </row>
    <row r="138" spans="2:22" s="330" customFormat="1" ht="16" x14ac:dyDescent="0.2">
      <c r="B138" s="233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336"/>
      <c r="R138" s="236"/>
      <c r="S138" s="337"/>
      <c r="T138" s="337"/>
      <c r="U138" s="337"/>
      <c r="V138" s="338"/>
    </row>
    <row r="139" spans="2:22" s="330" customFormat="1" ht="16" x14ac:dyDescent="0.2">
      <c r="B139" s="233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6"/>
      <c r="S139" s="337"/>
      <c r="T139" s="337"/>
      <c r="U139" s="337"/>
      <c r="V139" s="338"/>
    </row>
    <row r="140" spans="2:22" s="330" customFormat="1" ht="16" x14ac:dyDescent="0.2">
      <c r="B140" s="233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6"/>
      <c r="S140" s="337"/>
      <c r="T140" s="337"/>
      <c r="U140" s="337"/>
      <c r="V140" s="338"/>
    </row>
    <row r="141" spans="2:22" s="330" customFormat="1" ht="16" x14ac:dyDescent="0.2">
      <c r="B141" s="233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6"/>
      <c r="S141" s="337"/>
      <c r="T141" s="337"/>
      <c r="U141" s="337"/>
      <c r="V141" s="338"/>
    </row>
    <row r="142" spans="2:22" s="330" customFormat="1" ht="16" x14ac:dyDescent="0.2">
      <c r="B142" s="233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6"/>
      <c r="S142" s="337"/>
      <c r="T142" s="337"/>
      <c r="U142" s="337"/>
      <c r="V142" s="338"/>
    </row>
    <row r="143" spans="2:22" s="330" customFormat="1" ht="14" x14ac:dyDescent="0.15">
      <c r="B143" s="238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40"/>
      <c r="S143" s="339"/>
      <c r="T143" s="339"/>
      <c r="U143" s="339"/>
      <c r="V143" s="340"/>
    </row>
    <row r="144" spans="2:22" s="330" customFormat="1" ht="12" x14ac:dyDescent="0.15">
      <c r="B144" s="228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2"/>
      <c r="S144" s="341"/>
      <c r="T144" s="341"/>
      <c r="U144" s="341"/>
      <c r="V144" s="342"/>
    </row>
    <row r="145" spans="1:22" s="330" customFormat="1" ht="16" x14ac:dyDescent="0.2">
      <c r="B145" s="23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4"/>
      <c r="S145" s="336"/>
      <c r="T145" s="336"/>
      <c r="U145" s="336"/>
      <c r="V145" s="248"/>
    </row>
    <row r="146" spans="1:22" s="330" customFormat="1" ht="16" x14ac:dyDescent="0.2">
      <c r="B146" s="245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343"/>
      <c r="T146" s="343"/>
      <c r="U146" s="343"/>
      <c r="V146" s="343"/>
    </row>
    <row r="147" spans="1:22" s="330" customFormat="1" ht="14" x14ac:dyDescent="0.15">
      <c r="B147" s="247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9"/>
      <c r="S147" s="243"/>
      <c r="T147" s="333"/>
      <c r="U147" s="333"/>
      <c r="V147" s="333"/>
    </row>
    <row r="148" spans="1:22" s="330" customFormat="1" ht="16" x14ac:dyDescent="0.2">
      <c r="A148" s="250"/>
      <c r="B148" s="251"/>
      <c r="C148" s="251"/>
      <c r="D148" s="251"/>
      <c r="E148" s="251"/>
      <c r="F148" s="344"/>
      <c r="G148" s="252"/>
      <c r="H148" s="252"/>
      <c r="I148" s="252"/>
      <c r="J148" s="253"/>
      <c r="K148" s="254"/>
      <c r="L148" s="255"/>
      <c r="M148" s="255"/>
      <c r="N148" s="255"/>
      <c r="O148" s="237"/>
      <c r="P148" s="237"/>
      <c r="Q148" s="256"/>
      <c r="R148" s="237"/>
      <c r="S148" s="237"/>
      <c r="T148" s="237"/>
      <c r="U148" s="237"/>
    </row>
    <row r="149" spans="1:22" s="330" customFormat="1" ht="12" x14ac:dyDescent="0.15">
      <c r="A149" s="345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56"/>
      <c r="R149" s="237"/>
      <c r="S149" s="237"/>
      <c r="T149" s="237"/>
      <c r="U149" s="237"/>
    </row>
  </sheetData>
  <sheetProtection password="CC39" sheet="1" objects="1" scenarios="1"/>
  <customSheetViews>
    <customSheetView guid="{43928018-20FC-6C49-94FA-568504086177}" fitToPage="1">
      <selection activeCell="R5" sqref="R5"/>
      <pageMargins left="0.39370078740157483" right="0.39370078740157483" top="0.39370078740157483" bottom="0.39370078740157483" header="0.51181102362204722" footer="0.51181102362204722"/>
      <printOptions gridLines="1"/>
      <pageSetup paperSize="9" scale="39" fitToHeight="0" orientation="portrait" r:id="rId1"/>
      <headerFooter alignWithMargins="0"/>
    </customSheetView>
  </customSheetViews>
  <phoneticPr fontId="8" type="noConversion"/>
  <printOptions gridLines="1"/>
  <pageMargins left="0.39370078740157483" right="0.39370078740157483" top="0.39370078740157483" bottom="0.39370078740157483" header="0.51181102362204722" footer="0.51181102362204722"/>
  <pageSetup paperSize="9" scale="39" fitToHeight="0" orientation="portrait" r:id="rId2"/>
  <headerFooter alignWithMargins="0"/>
  <ignoredErrors>
    <ignoredError sqref="A74:A75 A77:A79 A80:A8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66"/>
  </sheetPr>
  <dimension ref="A1"/>
  <sheetViews>
    <sheetView workbookViewId="0"/>
  </sheetViews>
  <sheetFormatPr baseColWidth="10" defaultColWidth="11.5" defaultRowHeight="13" x14ac:dyDescent="0.15"/>
  <sheetData/>
  <customSheetViews>
    <customSheetView guid="{43928018-20FC-6C49-94FA-568504086177}">
      <pageMargins left="0.7" right="0.7" top="0.75" bottom="0.75" header="0.3" footer="0.3"/>
      <pageSetup paperSize="9" orientation="portrait" horizontalDpi="0" verticalDpi="0"/>
    </customSheetView>
  </customSheetViews>
  <phoneticPr fontId="8" type="noConversion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66"/>
  </sheetPr>
  <dimension ref="A1"/>
  <sheetViews>
    <sheetView workbookViewId="0"/>
  </sheetViews>
  <sheetFormatPr baseColWidth="10" defaultColWidth="11.5" defaultRowHeight="13" x14ac:dyDescent="0.15"/>
  <sheetData/>
  <customSheetViews>
    <customSheetView guid="{43928018-20FC-6C49-94FA-568504086177}">
      <pageMargins left="0.7" right="0.7" top="0.75" bottom="0.75" header="0.3" footer="0.3"/>
      <pageSetup paperSize="9" orientation="portrait" horizontalDpi="0" verticalDpi="0"/>
    </customSheetView>
  </customSheetViews>
  <phoneticPr fontId="8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CC66"/>
    <pageSetUpPr fitToPage="1"/>
  </sheetPr>
  <dimension ref="A1:O46"/>
  <sheetViews>
    <sheetView workbookViewId="0">
      <selection activeCell="A22" sqref="A22"/>
    </sheetView>
  </sheetViews>
  <sheetFormatPr baseColWidth="10" defaultColWidth="9.1640625" defaultRowHeight="12.75" customHeight="1" x14ac:dyDescent="0.15"/>
  <cols>
    <col min="1" max="1" width="15.5" style="63" customWidth="1"/>
    <col min="2" max="5" width="5.6640625" style="135" customWidth="1"/>
    <col min="6" max="6" width="6" style="136" customWidth="1"/>
    <col min="7" max="7" width="13.83203125" style="146" customWidth="1"/>
    <col min="8" max="8" width="5.6640625" style="63" customWidth="1"/>
    <col min="9" max="9" width="12" style="63" customWidth="1"/>
    <col min="10" max="10" width="18.1640625" style="63" customWidth="1"/>
    <col min="11" max="11" width="11.1640625" style="63" customWidth="1"/>
    <col min="12" max="26" width="5.6640625" style="63" customWidth="1"/>
    <col min="27" max="16384" width="9.1640625" style="63"/>
  </cols>
  <sheetData>
    <row r="1" spans="1:11" ht="12.75" customHeight="1" x14ac:dyDescent="0.15">
      <c r="A1" s="99" t="s">
        <v>488</v>
      </c>
    </row>
    <row r="2" spans="1:11" ht="12.75" customHeight="1" x14ac:dyDescent="0.15">
      <c r="A2" s="62" t="s">
        <v>71</v>
      </c>
    </row>
    <row r="3" spans="1:11" ht="12.75" customHeight="1" x14ac:dyDescent="0.15">
      <c r="A3" s="62" t="s">
        <v>511</v>
      </c>
    </row>
    <row r="4" spans="1:11" ht="12.75" customHeight="1" x14ac:dyDescent="0.15">
      <c r="A4" s="65"/>
      <c r="B4" s="93"/>
      <c r="C4" s="93"/>
      <c r="D4" s="93"/>
      <c r="E4" s="93"/>
      <c r="F4" s="65"/>
      <c r="G4" s="144"/>
      <c r="H4" s="144" t="s">
        <v>20</v>
      </c>
      <c r="I4" s="64"/>
      <c r="J4" s="64"/>
    </row>
    <row r="5" spans="1:11" ht="12.75" customHeight="1" x14ac:dyDescent="0.15">
      <c r="A5" s="66" t="s">
        <v>1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147" t="s">
        <v>3</v>
      </c>
      <c r="H5" s="145" t="s">
        <v>22</v>
      </c>
      <c r="I5" s="64"/>
      <c r="J5" s="64"/>
    </row>
    <row r="6" spans="1:11" ht="12.75" customHeight="1" x14ac:dyDescent="0.2">
      <c r="A6" s="325" t="s">
        <v>4</v>
      </c>
      <c r="B6" s="326">
        <v>300</v>
      </c>
      <c r="C6" s="326">
        <v>300</v>
      </c>
      <c r="D6" s="326">
        <v>300</v>
      </c>
      <c r="E6" s="326">
        <v>300</v>
      </c>
      <c r="F6" s="64">
        <v>295</v>
      </c>
      <c r="G6" s="126">
        <f t="shared" ref="G6:G20" si="0">SUM(B6:F6)</f>
        <v>1495</v>
      </c>
      <c r="H6" s="436">
        <v>11.5</v>
      </c>
      <c r="I6" s="64"/>
      <c r="J6" s="504" t="s">
        <v>536</v>
      </c>
      <c r="K6" s="64"/>
    </row>
    <row r="7" spans="1:11" ht="12.75" customHeight="1" x14ac:dyDescent="0.2">
      <c r="A7" s="325" t="s">
        <v>5</v>
      </c>
      <c r="B7" s="326">
        <v>300</v>
      </c>
      <c r="C7" s="326">
        <v>300</v>
      </c>
      <c r="D7" s="326">
        <v>300</v>
      </c>
      <c r="E7" s="326">
        <v>295</v>
      </c>
      <c r="F7" s="64">
        <v>295</v>
      </c>
      <c r="G7" s="126">
        <f t="shared" si="0"/>
        <v>1490</v>
      </c>
      <c r="H7" s="437">
        <v>9</v>
      </c>
      <c r="I7" s="64"/>
      <c r="J7" s="64"/>
      <c r="K7" s="64"/>
    </row>
    <row r="8" spans="1:11" ht="12.75" customHeight="1" x14ac:dyDescent="0.2">
      <c r="A8" s="325" t="s">
        <v>6</v>
      </c>
      <c r="B8" s="326">
        <v>300</v>
      </c>
      <c r="C8" s="326">
        <v>300</v>
      </c>
      <c r="D8" s="326">
        <v>300</v>
      </c>
      <c r="E8" s="326">
        <v>300</v>
      </c>
      <c r="F8" s="64">
        <v>295</v>
      </c>
      <c r="G8" s="126">
        <f t="shared" si="0"/>
        <v>1495</v>
      </c>
      <c r="H8" s="437">
        <v>11.5</v>
      </c>
      <c r="I8" s="64"/>
      <c r="J8" s="64"/>
      <c r="K8" s="64"/>
    </row>
    <row r="9" spans="1:11" ht="12.75" customHeight="1" x14ac:dyDescent="0.2">
      <c r="A9" s="325" t="s">
        <v>7</v>
      </c>
      <c r="B9" s="326">
        <v>300</v>
      </c>
      <c r="C9" s="326">
        <v>295</v>
      </c>
      <c r="D9" s="326">
        <v>295</v>
      </c>
      <c r="E9" s="326">
        <v>300</v>
      </c>
      <c r="F9" s="64">
        <v>298</v>
      </c>
      <c r="G9" s="126">
        <f t="shared" si="0"/>
        <v>1488</v>
      </c>
      <c r="H9" s="437">
        <v>7</v>
      </c>
      <c r="I9" s="64"/>
      <c r="J9" s="64"/>
      <c r="K9" s="64"/>
    </row>
    <row r="10" spans="1:11" ht="12.75" customHeight="1" x14ac:dyDescent="0.2">
      <c r="A10" s="325" t="s">
        <v>8</v>
      </c>
      <c r="B10" s="326">
        <v>300</v>
      </c>
      <c r="C10" s="326">
        <v>300</v>
      </c>
      <c r="D10" s="326">
        <v>300</v>
      </c>
      <c r="E10" s="326">
        <v>300</v>
      </c>
      <c r="F10" s="64">
        <v>298</v>
      </c>
      <c r="G10" s="126">
        <f t="shared" si="0"/>
        <v>1498</v>
      </c>
      <c r="H10" s="437">
        <v>13</v>
      </c>
      <c r="I10" s="64"/>
      <c r="J10" s="64"/>
      <c r="K10" s="64"/>
    </row>
    <row r="11" spans="1:11" ht="12.75" customHeight="1" x14ac:dyDescent="0.2">
      <c r="A11" s="325" t="s">
        <v>9</v>
      </c>
      <c r="B11" s="326">
        <v>300</v>
      </c>
      <c r="C11" s="326">
        <v>300</v>
      </c>
      <c r="D11" s="326">
        <v>300</v>
      </c>
      <c r="E11" s="326">
        <v>300</v>
      </c>
      <c r="F11" s="64">
        <v>290</v>
      </c>
      <c r="G11" s="126">
        <f t="shared" si="0"/>
        <v>1490</v>
      </c>
      <c r="H11" s="437">
        <v>9</v>
      </c>
      <c r="I11" s="64"/>
      <c r="J11" s="64"/>
      <c r="K11" s="64"/>
    </row>
    <row r="12" spans="1:11" ht="12.75" customHeight="1" x14ac:dyDescent="0.2">
      <c r="A12" s="325" t="s">
        <v>10</v>
      </c>
      <c r="B12" s="326">
        <v>290</v>
      </c>
      <c r="C12" s="326">
        <v>275</v>
      </c>
      <c r="D12" s="326">
        <v>275</v>
      </c>
      <c r="E12" s="326">
        <v>270</v>
      </c>
      <c r="F12" s="64">
        <v>280</v>
      </c>
      <c r="G12" s="126">
        <f t="shared" si="0"/>
        <v>1390</v>
      </c>
      <c r="H12" s="437">
        <v>3</v>
      </c>
      <c r="I12" s="64"/>
      <c r="J12" s="64"/>
      <c r="K12" s="64"/>
    </row>
    <row r="13" spans="1:11" ht="12.75" customHeight="1" x14ac:dyDescent="0.2">
      <c r="A13" s="325" t="s">
        <v>11</v>
      </c>
      <c r="B13" s="326">
        <v>300</v>
      </c>
      <c r="C13" s="326">
        <v>300</v>
      </c>
      <c r="D13" s="326">
        <v>300</v>
      </c>
      <c r="E13" s="326">
        <v>300</v>
      </c>
      <c r="F13" s="64">
        <v>300</v>
      </c>
      <c r="G13" s="126">
        <f t="shared" si="0"/>
        <v>1500</v>
      </c>
      <c r="H13" s="437">
        <v>14.5</v>
      </c>
      <c r="I13" s="64"/>
      <c r="J13" s="64"/>
      <c r="K13" s="64"/>
    </row>
    <row r="14" spans="1:11" ht="12.75" customHeight="1" x14ac:dyDescent="0.2">
      <c r="A14" s="325" t="s">
        <v>12</v>
      </c>
      <c r="B14" s="326">
        <v>300</v>
      </c>
      <c r="C14" s="326">
        <v>300</v>
      </c>
      <c r="D14" s="326">
        <v>290</v>
      </c>
      <c r="E14" s="326">
        <v>290</v>
      </c>
      <c r="F14" s="64">
        <v>280</v>
      </c>
      <c r="G14" s="126">
        <f t="shared" si="0"/>
        <v>1460</v>
      </c>
      <c r="H14" s="437">
        <v>5</v>
      </c>
      <c r="I14" s="64"/>
      <c r="J14" s="64"/>
      <c r="K14" s="64"/>
    </row>
    <row r="15" spans="1:11" ht="12.75" customHeight="1" x14ac:dyDescent="0.2">
      <c r="A15" s="325" t="s">
        <v>13</v>
      </c>
      <c r="B15" s="326">
        <v>300</v>
      </c>
      <c r="C15" s="326">
        <v>300</v>
      </c>
      <c r="D15" s="326">
        <v>300</v>
      </c>
      <c r="E15" s="326">
        <v>300</v>
      </c>
      <c r="F15" s="64">
        <v>300</v>
      </c>
      <c r="G15" s="126">
        <f t="shared" si="0"/>
        <v>1500</v>
      </c>
      <c r="H15" s="437">
        <v>14.5</v>
      </c>
      <c r="I15" s="64"/>
      <c r="J15" s="64"/>
      <c r="K15" s="64"/>
    </row>
    <row r="16" spans="1:11" ht="12.75" customHeight="1" x14ac:dyDescent="0.2">
      <c r="A16" s="325" t="s">
        <v>14</v>
      </c>
      <c r="B16" s="326">
        <v>294</v>
      </c>
      <c r="C16" s="326">
        <v>295</v>
      </c>
      <c r="D16" s="326">
        <v>300</v>
      </c>
      <c r="E16" s="326">
        <v>295</v>
      </c>
      <c r="F16" s="64">
        <v>295</v>
      </c>
      <c r="G16" s="126">
        <f t="shared" si="0"/>
        <v>1479</v>
      </c>
      <c r="H16" s="437">
        <v>6</v>
      </c>
      <c r="I16" s="64"/>
      <c r="J16" s="64"/>
      <c r="K16" s="64"/>
    </row>
    <row r="17" spans="1:15" ht="12.75" customHeight="1" x14ac:dyDescent="0.2">
      <c r="A17" s="325" t="s">
        <v>15</v>
      </c>
      <c r="B17" s="326">
        <v>280</v>
      </c>
      <c r="C17" s="326">
        <v>280</v>
      </c>
      <c r="D17" s="326">
        <v>269</v>
      </c>
      <c r="E17" s="326">
        <v>250</v>
      </c>
      <c r="F17" s="64">
        <v>278</v>
      </c>
      <c r="G17" s="126">
        <f t="shared" si="0"/>
        <v>1357</v>
      </c>
      <c r="H17" s="437">
        <v>2</v>
      </c>
      <c r="I17" s="64"/>
      <c r="J17" s="64"/>
      <c r="K17" s="64"/>
    </row>
    <row r="18" spans="1:15" ht="12.75" customHeight="1" x14ac:dyDescent="0.2">
      <c r="A18" s="325" t="s">
        <v>16</v>
      </c>
      <c r="B18" s="326">
        <v>290</v>
      </c>
      <c r="C18" s="326">
        <v>300</v>
      </c>
      <c r="D18" s="326">
        <v>300</v>
      </c>
      <c r="E18" s="326">
        <v>300</v>
      </c>
      <c r="F18" s="64">
        <v>300</v>
      </c>
      <c r="G18" s="126">
        <f t="shared" si="0"/>
        <v>1490</v>
      </c>
      <c r="H18" s="437">
        <v>9</v>
      </c>
      <c r="I18" s="64"/>
      <c r="J18" s="64"/>
      <c r="K18" s="64"/>
    </row>
    <row r="19" spans="1:15" ht="12.75" customHeight="1" x14ac:dyDescent="0.2">
      <c r="A19" s="325" t="s">
        <v>17</v>
      </c>
      <c r="B19" s="326">
        <v>300</v>
      </c>
      <c r="C19" s="326">
        <v>300</v>
      </c>
      <c r="D19" s="326">
        <v>293</v>
      </c>
      <c r="E19" s="326">
        <v>290</v>
      </c>
      <c r="F19" s="64">
        <v>253</v>
      </c>
      <c r="G19" s="126">
        <f t="shared" si="0"/>
        <v>1436</v>
      </c>
      <c r="H19" s="437">
        <v>4</v>
      </c>
      <c r="I19" s="64"/>
      <c r="J19" s="64"/>
      <c r="K19" s="64"/>
    </row>
    <row r="20" spans="1:15" ht="12.75" customHeight="1" x14ac:dyDescent="0.2">
      <c r="A20" s="325" t="s">
        <v>18</v>
      </c>
      <c r="B20" s="326">
        <v>270</v>
      </c>
      <c r="C20" s="326">
        <v>265</v>
      </c>
      <c r="D20" s="326">
        <v>280</v>
      </c>
      <c r="E20" s="326">
        <v>260</v>
      </c>
      <c r="F20" s="64">
        <v>203</v>
      </c>
      <c r="G20" s="126">
        <f t="shared" si="0"/>
        <v>1278</v>
      </c>
      <c r="H20" s="437">
        <v>1</v>
      </c>
      <c r="I20" s="64"/>
      <c r="J20" s="64"/>
      <c r="K20" s="64"/>
    </row>
    <row r="21" spans="1:15" ht="12.75" customHeight="1" x14ac:dyDescent="0.15">
      <c r="A21" s="545" t="s">
        <v>578</v>
      </c>
      <c r="B21" s="45"/>
      <c r="C21" s="45"/>
      <c r="D21" s="45"/>
      <c r="E21" s="45"/>
      <c r="F21" s="80"/>
      <c r="G21" s="23">
        <f>SUM(G6:G20)</f>
        <v>21846</v>
      </c>
      <c r="H21" s="64">
        <f>SUM(H6:H20)</f>
        <v>120</v>
      </c>
      <c r="I21" s="64"/>
      <c r="J21" s="64"/>
      <c r="K21" s="64"/>
    </row>
    <row r="22" spans="1:15" ht="12.75" customHeight="1" x14ac:dyDescent="0.15">
      <c r="A22" s="390"/>
      <c r="B22" s="391"/>
      <c r="C22" s="391"/>
      <c r="D22" s="391"/>
      <c r="E22" s="391"/>
      <c r="F22" s="128"/>
      <c r="G22" s="128"/>
      <c r="H22" s="67"/>
      <c r="I22" s="392"/>
      <c r="J22" s="392"/>
      <c r="K22" s="392"/>
      <c r="L22" s="392"/>
      <c r="M22" s="392"/>
      <c r="N22" s="392"/>
      <c r="O22" s="392"/>
    </row>
    <row r="23" spans="1:15" s="156" customFormat="1" ht="16" x14ac:dyDescent="0.2">
      <c r="A23" s="393"/>
      <c r="B23" s="394"/>
      <c r="C23" s="395"/>
      <c r="D23" s="395"/>
      <c r="E23" s="395"/>
      <c r="F23" s="105"/>
      <c r="G23" s="105"/>
      <c r="H23" s="105"/>
      <c r="I23" s="105"/>
      <c r="J23" s="107"/>
      <c r="K23" s="107"/>
      <c r="L23" s="15"/>
      <c r="M23" s="15"/>
      <c r="N23" s="15"/>
      <c r="O23" s="15"/>
    </row>
    <row r="24" spans="1:15" s="156" customFormat="1" ht="14" x14ac:dyDescent="0.15">
      <c r="A24" s="114"/>
      <c r="B24" s="263"/>
      <c r="C24" s="263"/>
      <c r="D24" s="263"/>
      <c r="E24" s="263"/>
      <c r="F24" s="263"/>
      <c r="G24" s="263"/>
      <c r="H24" s="263"/>
      <c r="I24" s="396"/>
      <c r="J24" s="397"/>
      <c r="K24" s="263"/>
      <c r="L24" s="398"/>
      <c r="M24" s="105"/>
      <c r="N24" s="15"/>
      <c r="O24" s="15"/>
    </row>
    <row r="25" spans="1:15" ht="12.75" customHeight="1" x14ac:dyDescent="0.15">
      <c r="A25" s="399"/>
      <c r="B25" s="400"/>
      <c r="C25" s="400"/>
      <c r="D25" s="401"/>
      <c r="E25" s="400"/>
      <c r="F25" s="400"/>
      <c r="G25" s="400"/>
      <c r="H25" s="400"/>
      <c r="I25" s="402"/>
      <c r="J25" s="403"/>
      <c r="K25" s="404"/>
      <c r="L25" s="392"/>
      <c r="M25" s="392"/>
      <c r="N25" s="392"/>
      <c r="O25" s="392"/>
    </row>
    <row r="26" spans="1:15" ht="12.75" customHeight="1" x14ac:dyDescent="0.15">
      <c r="A26" s="114"/>
      <c r="B26" s="405"/>
      <c r="C26" s="405"/>
      <c r="D26" s="405"/>
      <c r="E26" s="405"/>
      <c r="F26" s="405"/>
      <c r="G26" s="405"/>
      <c r="H26" s="405"/>
      <c r="I26" s="396"/>
      <c r="J26" s="406"/>
      <c r="K26" s="407"/>
      <c r="L26" s="392"/>
      <c r="M26" s="392"/>
      <c r="N26" s="392"/>
      <c r="O26" s="392"/>
    </row>
    <row r="27" spans="1:15" ht="12.75" customHeight="1" x14ac:dyDescent="0.15">
      <c r="A27" s="114"/>
      <c r="B27" s="405"/>
      <c r="C27" s="405"/>
      <c r="D27" s="405"/>
      <c r="E27" s="405"/>
      <c r="F27" s="405"/>
      <c r="G27" s="405"/>
      <c r="H27" s="405"/>
      <c r="I27" s="396"/>
      <c r="J27" s="406"/>
      <c r="K27" s="407"/>
      <c r="L27" s="392"/>
      <c r="M27" s="392"/>
      <c r="N27" s="392"/>
      <c r="O27" s="392"/>
    </row>
    <row r="28" spans="1:15" ht="12.75" customHeight="1" x14ac:dyDescent="0.15">
      <c r="A28" s="114"/>
      <c r="B28" s="405"/>
      <c r="C28" s="405"/>
      <c r="D28" s="405"/>
      <c r="E28" s="405"/>
      <c r="F28" s="405"/>
      <c r="G28" s="405"/>
      <c r="H28" s="405"/>
      <c r="I28" s="396"/>
      <c r="J28" s="406"/>
      <c r="K28" s="407"/>
      <c r="L28" s="392"/>
      <c r="M28" s="392"/>
      <c r="N28" s="392"/>
      <c r="O28" s="392"/>
    </row>
    <row r="29" spans="1:15" ht="12.75" customHeight="1" x14ac:dyDescent="0.15">
      <c r="A29" s="114"/>
      <c r="B29" s="405"/>
      <c r="C29" s="405"/>
      <c r="D29" s="405"/>
      <c r="E29" s="405"/>
      <c r="F29" s="405"/>
      <c r="G29" s="405"/>
      <c r="H29" s="405"/>
      <c r="I29" s="396"/>
      <c r="J29" s="406"/>
      <c r="K29" s="407"/>
      <c r="L29" s="392"/>
      <c r="M29" s="392"/>
      <c r="N29" s="392"/>
      <c r="O29" s="392"/>
    </row>
    <row r="30" spans="1:15" ht="12.75" customHeight="1" x14ac:dyDescent="0.15">
      <c r="A30" s="399"/>
      <c r="B30" s="400"/>
      <c r="C30" s="400"/>
      <c r="D30" s="400"/>
      <c r="E30" s="400"/>
      <c r="F30" s="400"/>
      <c r="G30" s="408"/>
      <c r="H30" s="400"/>
      <c r="I30" s="409"/>
      <c r="J30" s="410"/>
      <c r="K30" s="411"/>
      <c r="L30" s="392"/>
      <c r="M30" s="392"/>
      <c r="N30" s="392"/>
      <c r="O30" s="392"/>
    </row>
    <row r="31" spans="1:15" ht="12.75" customHeight="1" x14ac:dyDescent="0.15">
      <c r="A31" s="114"/>
      <c r="B31" s="405"/>
      <c r="C31" s="405"/>
      <c r="D31" s="405"/>
      <c r="E31" s="405"/>
      <c r="F31" s="405"/>
      <c r="G31" s="405"/>
      <c r="H31" s="405"/>
      <c r="I31" s="396"/>
      <c r="J31" s="406"/>
      <c r="K31" s="407"/>
      <c r="L31" s="392"/>
      <c r="M31" s="392"/>
      <c r="N31" s="392"/>
      <c r="O31" s="392"/>
    </row>
    <row r="32" spans="1:15" ht="12.75" customHeight="1" x14ac:dyDescent="0.15">
      <c r="A32" s="114"/>
      <c r="B32" s="405"/>
      <c r="C32" s="405"/>
      <c r="D32" s="405"/>
      <c r="E32" s="405"/>
      <c r="F32" s="405"/>
      <c r="G32" s="405"/>
      <c r="H32" s="405"/>
      <c r="I32" s="396"/>
      <c r="J32" s="406"/>
      <c r="K32" s="407"/>
      <c r="L32" s="392"/>
      <c r="M32" s="392"/>
      <c r="N32" s="392"/>
      <c r="O32" s="392"/>
    </row>
    <row r="33" spans="1:15" ht="12.75" customHeight="1" x14ac:dyDescent="0.15">
      <c r="A33" s="114"/>
      <c r="B33" s="405"/>
      <c r="C33" s="405"/>
      <c r="D33" s="405"/>
      <c r="E33" s="405"/>
      <c r="F33" s="405"/>
      <c r="G33" s="405"/>
      <c r="H33" s="405"/>
      <c r="I33" s="396"/>
      <c r="J33" s="406"/>
      <c r="K33" s="407"/>
      <c r="L33" s="392"/>
      <c r="M33" s="392"/>
      <c r="N33" s="392"/>
      <c r="O33" s="392"/>
    </row>
    <row r="34" spans="1:15" ht="12.75" customHeight="1" x14ac:dyDescent="0.15">
      <c r="A34" s="114"/>
      <c r="B34" s="405"/>
      <c r="C34" s="405"/>
      <c r="D34" s="405"/>
      <c r="E34" s="405"/>
      <c r="F34" s="405"/>
      <c r="G34" s="405"/>
      <c r="H34" s="405"/>
      <c r="I34" s="396"/>
      <c r="J34" s="406"/>
      <c r="K34" s="407"/>
      <c r="L34" s="392"/>
      <c r="M34" s="392"/>
      <c r="N34" s="392"/>
      <c r="O34" s="392"/>
    </row>
    <row r="35" spans="1:15" ht="12.75" customHeight="1" x14ac:dyDescent="0.15">
      <c r="A35" s="412"/>
      <c r="B35" s="400"/>
      <c r="C35" s="400"/>
      <c r="D35" s="400"/>
      <c r="E35" s="400"/>
      <c r="F35" s="400"/>
      <c r="G35" s="400"/>
      <c r="H35" s="400"/>
      <c r="I35" s="409"/>
      <c r="J35" s="413"/>
      <c r="K35" s="411"/>
      <c r="L35" s="392"/>
      <c r="M35" s="392"/>
      <c r="N35" s="392"/>
      <c r="O35" s="392"/>
    </row>
    <row r="36" spans="1:15" ht="12.75" customHeight="1" x14ac:dyDescent="0.15">
      <c r="A36" s="114"/>
      <c r="B36" s="405"/>
      <c r="C36" s="405"/>
      <c r="D36" s="405"/>
      <c r="E36" s="405"/>
      <c r="F36" s="405"/>
      <c r="G36" s="405"/>
      <c r="H36" s="414"/>
      <c r="I36" s="415"/>
      <c r="J36" s="406"/>
      <c r="K36" s="407"/>
      <c r="L36" s="392"/>
      <c r="M36" s="392"/>
      <c r="N36" s="392"/>
      <c r="O36" s="392"/>
    </row>
    <row r="37" spans="1:15" ht="12.75" customHeight="1" x14ac:dyDescent="0.15">
      <c r="A37" s="114"/>
      <c r="B37" s="405"/>
      <c r="C37" s="405"/>
      <c r="D37" s="405"/>
      <c r="E37" s="405"/>
      <c r="F37" s="405"/>
      <c r="G37" s="416"/>
      <c r="H37" s="405"/>
      <c r="I37" s="415"/>
      <c r="J37" s="406"/>
      <c r="K37" s="407"/>
      <c r="L37" s="392"/>
      <c r="M37" s="392"/>
      <c r="N37" s="392"/>
      <c r="O37" s="392"/>
    </row>
    <row r="38" spans="1:15" ht="12.75" customHeight="1" x14ac:dyDescent="0.15">
      <c r="A38" s="114"/>
      <c r="B38" s="405"/>
      <c r="C38" s="405"/>
      <c r="D38" s="405"/>
      <c r="E38" s="405"/>
      <c r="F38" s="405"/>
      <c r="G38" s="405"/>
      <c r="H38" s="416"/>
      <c r="I38" s="415"/>
      <c r="J38" s="406"/>
      <c r="K38" s="407"/>
      <c r="L38" s="392"/>
      <c r="M38" s="392"/>
      <c r="N38" s="392"/>
      <c r="O38" s="392"/>
    </row>
    <row r="39" spans="1:15" ht="12.75" customHeight="1" x14ac:dyDescent="0.15">
      <c r="A39" s="412"/>
      <c r="B39" s="400"/>
      <c r="C39" s="417"/>
      <c r="D39" s="400"/>
      <c r="E39" s="400"/>
      <c r="F39" s="400"/>
      <c r="G39" s="400"/>
      <c r="H39" s="400"/>
      <c r="I39" s="418"/>
      <c r="J39" s="410"/>
      <c r="K39" s="419"/>
      <c r="L39" s="392"/>
      <c r="M39" s="392"/>
      <c r="N39" s="392"/>
      <c r="O39" s="392"/>
    </row>
    <row r="40" spans="1:15" ht="12.75" customHeight="1" x14ac:dyDescent="0.15">
      <c r="A40" s="114"/>
      <c r="B40" s="405"/>
      <c r="C40" s="405"/>
      <c r="D40" s="405"/>
      <c r="E40" s="405"/>
      <c r="F40" s="405"/>
      <c r="G40" s="405"/>
      <c r="H40" s="405"/>
      <c r="I40" s="396"/>
      <c r="J40" s="406"/>
      <c r="K40" s="407"/>
      <c r="L40" s="392"/>
      <c r="M40" s="392"/>
      <c r="N40" s="392"/>
      <c r="O40" s="392"/>
    </row>
    <row r="41" spans="1:15" ht="12.75" customHeight="1" x14ac:dyDescent="0.15">
      <c r="A41" s="114"/>
      <c r="B41" s="405"/>
      <c r="C41" s="405"/>
      <c r="D41" s="405"/>
      <c r="E41" s="405"/>
      <c r="F41" s="405"/>
      <c r="G41" s="405"/>
      <c r="H41" s="405"/>
      <c r="I41" s="396"/>
      <c r="J41" s="406"/>
      <c r="K41" s="407"/>
      <c r="L41" s="392"/>
      <c r="M41" s="392"/>
      <c r="N41" s="392"/>
      <c r="O41" s="392"/>
    </row>
    <row r="42" spans="1:15" ht="12.75" customHeight="1" x14ac:dyDescent="0.15">
      <c r="A42" s="114"/>
      <c r="B42" s="405"/>
      <c r="C42" s="405"/>
      <c r="D42" s="405"/>
      <c r="E42" s="405"/>
      <c r="F42" s="405"/>
      <c r="G42" s="405"/>
      <c r="H42" s="405"/>
      <c r="I42" s="396"/>
      <c r="J42" s="406"/>
      <c r="K42" s="407"/>
      <c r="L42" s="392"/>
      <c r="M42" s="392"/>
      <c r="N42" s="392"/>
      <c r="O42" s="392"/>
    </row>
    <row r="43" spans="1:15" ht="12.75" customHeight="1" x14ac:dyDescent="0.15">
      <c r="A43" s="114"/>
      <c r="B43" s="405"/>
      <c r="C43" s="405"/>
      <c r="D43" s="414"/>
      <c r="E43" s="405"/>
      <c r="F43" s="405"/>
      <c r="G43" s="405"/>
      <c r="H43" s="405"/>
      <c r="I43" s="396"/>
      <c r="J43" s="406"/>
      <c r="K43" s="407"/>
      <c r="L43" s="392"/>
      <c r="M43" s="392"/>
      <c r="N43" s="392"/>
      <c r="O43" s="392"/>
    </row>
    <row r="44" spans="1:15" ht="12.75" customHeight="1" x14ac:dyDescent="0.15">
      <c r="A44" s="67"/>
      <c r="B44" s="45"/>
      <c r="C44" s="45"/>
      <c r="D44" s="45"/>
      <c r="E44" s="45"/>
      <c r="F44" s="80"/>
      <c r="G44" s="160"/>
      <c r="H44" s="67"/>
      <c r="I44" s="67"/>
      <c r="J44" s="67"/>
      <c r="K44" s="67"/>
      <c r="L44" s="392"/>
      <c r="M44" s="392"/>
      <c r="N44" s="392"/>
      <c r="O44" s="392"/>
    </row>
    <row r="45" spans="1:15" ht="12.75" customHeight="1" x14ac:dyDescent="0.15">
      <c r="A45" s="392"/>
      <c r="B45" s="61"/>
      <c r="C45" s="61"/>
      <c r="D45" s="61"/>
      <c r="E45" s="61"/>
      <c r="F45" s="124"/>
      <c r="H45" s="392"/>
      <c r="I45" s="392"/>
      <c r="J45" s="392"/>
      <c r="K45" s="392"/>
      <c r="L45" s="392"/>
      <c r="M45" s="392"/>
      <c r="N45" s="392"/>
      <c r="O45" s="392"/>
    </row>
    <row r="46" spans="1:15" ht="12.75" customHeight="1" x14ac:dyDescent="0.15">
      <c r="A46" s="392"/>
      <c r="B46" s="61"/>
      <c r="C46" s="61"/>
      <c r="D46" s="61"/>
      <c r="E46" s="61"/>
      <c r="F46" s="124"/>
      <c r="H46" s="392"/>
      <c r="I46" s="392"/>
      <c r="J46" s="392"/>
      <c r="K46" s="392"/>
      <c r="L46" s="392"/>
      <c r="M46" s="392"/>
      <c r="N46" s="392"/>
      <c r="O46" s="392"/>
    </row>
  </sheetData>
  <sheetProtection password="CC39" sheet="1" objects="1" scenarios="1"/>
  <sortState ref="A6:H20">
    <sortCondition ref="A6:A20"/>
  </sortState>
  <customSheetViews>
    <customSheetView guid="{43928018-20FC-6C49-94FA-568504086177}" fitToPage="1">
      <selection activeCell="J11" sqref="J11"/>
      <pageMargins left="0.39370078740157483" right="0.39370078740157483" top="0.39370078740157483" bottom="0.39370078740157483" header="0.39370078740157483" footer="0.39370078740157483"/>
      <printOptions gridLines="1"/>
      <pageSetup paperSize="9" orientation="portrait" horizontalDpi="360" verticalDpi="360" r:id="rId1"/>
      <headerFooter alignWithMargins="0"/>
    </customSheetView>
  </customSheetViews>
  <phoneticPr fontId="8" type="noConversion"/>
  <printOptions gridLines="1"/>
  <pageMargins left="0.39370078740157483" right="0.39370078740157483" top="0.39370078740157483" bottom="0.39370078740157483" header="0.39370078740157483" footer="0.39370078740157483"/>
  <pageSetup paperSize="9" orientation="portrait" horizontalDpi="360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Results Summary</vt:lpstr>
      <vt:lpstr>Sheet3</vt:lpstr>
      <vt:lpstr>Weightings</vt:lpstr>
      <vt:lpstr>1 Admin &amp; Meetings</vt:lpstr>
      <vt:lpstr>2 Membership Retention</vt:lpstr>
      <vt:lpstr>3 Awards</vt:lpstr>
      <vt:lpstr>Sheet1</vt:lpstr>
      <vt:lpstr>Sheet2</vt:lpstr>
      <vt:lpstr>4 Patrol Efficiency</vt:lpstr>
      <vt:lpstr>5 Lifesaving</vt:lpstr>
      <vt:lpstr>6 SurfCom</vt:lpstr>
      <vt:lpstr>7 BOL &amp; BOSS</vt:lpstr>
    </vt:vector>
  </TitlesOfParts>
  <Company>Huxdale Printing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Strange</dc:creator>
  <cp:lastModifiedBy>Microsoft Office User</cp:lastModifiedBy>
  <cp:lastPrinted>2016-05-23T08:20:51Z</cp:lastPrinted>
  <dcterms:created xsi:type="dcterms:W3CDTF">1998-02-10T01:17:57Z</dcterms:created>
  <dcterms:modified xsi:type="dcterms:W3CDTF">2017-05-16T22:50:19Z</dcterms:modified>
</cp:coreProperties>
</file>